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ДНС\Documents\"/>
    </mc:Choice>
  </mc:AlternateContent>
  <bookViews>
    <workbookView xWindow="0" yWindow="0" windowWidth="20490" windowHeight="9045" activeTab="5"/>
  </bookViews>
  <sheets>
    <sheet name="Ст-199-3" sheetId="6" r:id="rId1"/>
    <sheet name="С-47" sheetId="5" r:id="rId2"/>
    <sheet name="С-37-2" sheetId="4" r:id="rId3"/>
    <sheet name="З-68" sheetId="3" r:id="rId4"/>
    <sheet name="З-35" sheetId="2" r:id="rId5"/>
    <sheet name="Е-56-2" sheetId="1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5">'Е-56-2'!$A$1:$U$56</definedName>
    <definedName name="_xlnm.Print_Area" localSheetId="4">'З-35'!$A$1:$V$59</definedName>
    <definedName name="_xlnm.Print_Area" localSheetId="3">'З-68'!$A$1:$U$56</definedName>
    <definedName name="_xlnm.Print_Area" localSheetId="2">'С-37-2'!$A$1:$U$56</definedName>
    <definedName name="_xlnm.Print_Area" localSheetId="1">'С-47'!$A$1:$U$56</definedName>
    <definedName name="_xlnm.Print_Area" localSheetId="0">'Ст-199-3'!$A$1:$U$56</definedName>
    <definedName name="текгод" localSheetId="4">#REF!</definedName>
    <definedName name="текгод" localSheetId="3">#REF!</definedName>
    <definedName name="текгод" localSheetId="2">#REF!</definedName>
    <definedName name="текгод" localSheetId="1">#REF!</definedName>
    <definedName name="текгод" localSheetId="0">#REF!</definedName>
    <definedName name="текгод">#REF!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6" l="1"/>
  <c r="U6" i="6"/>
  <c r="M7" i="6"/>
  <c r="U7" i="6"/>
  <c r="M8" i="6"/>
  <c r="U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B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B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B15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B17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M21" i="6"/>
  <c r="U21" i="6"/>
  <c r="M24" i="6"/>
  <c r="U24" i="6"/>
  <c r="M6" i="5"/>
  <c r="U6" i="5"/>
  <c r="M7" i="5"/>
  <c r="U7" i="5"/>
  <c r="M8" i="5"/>
  <c r="U8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T12" i="5"/>
  <c r="U12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M21" i="5"/>
  <c r="U21" i="5"/>
  <c r="M24" i="5"/>
  <c r="U24" i="5"/>
  <c r="M6" i="4"/>
  <c r="U6" i="4"/>
  <c r="M7" i="4"/>
  <c r="U7" i="4"/>
  <c r="M8" i="4"/>
  <c r="U8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Q15" i="4" s="1"/>
  <c r="Q17" i="4" s="1"/>
  <c r="R12" i="4"/>
  <c r="S12" i="4"/>
  <c r="T12" i="4"/>
  <c r="U12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R13" i="4"/>
  <c r="R15" i="4" s="1"/>
  <c r="R17" i="4" s="1"/>
  <c r="S13" i="4"/>
  <c r="T13" i="4"/>
  <c r="B15" i="4"/>
  <c r="D15" i="4"/>
  <c r="F15" i="4"/>
  <c r="H15" i="4"/>
  <c r="J15" i="4"/>
  <c r="L15" i="4"/>
  <c r="N15" i="4"/>
  <c r="P15" i="4"/>
  <c r="T15" i="4"/>
  <c r="B17" i="4"/>
  <c r="D17" i="4"/>
  <c r="F17" i="4"/>
  <c r="H17" i="4"/>
  <c r="J17" i="4"/>
  <c r="L17" i="4"/>
  <c r="N17" i="4"/>
  <c r="P17" i="4"/>
  <c r="T17" i="4"/>
  <c r="M21" i="4"/>
  <c r="U21" i="4" s="1"/>
  <c r="M24" i="4"/>
  <c r="U24" i="4" s="1"/>
  <c r="M6" i="3"/>
  <c r="U6" i="3"/>
  <c r="M7" i="3"/>
  <c r="U7" i="3"/>
  <c r="M8" i="3"/>
  <c r="U8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M21" i="3"/>
  <c r="U21" i="3" s="1"/>
  <c r="M24" i="3"/>
  <c r="U24" i="3" s="1"/>
  <c r="M6" i="2"/>
  <c r="V6" i="2"/>
  <c r="M7" i="2"/>
  <c r="V7" i="2"/>
  <c r="M8" i="2"/>
  <c r="V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B12" i="2"/>
  <c r="C12" i="2"/>
  <c r="D12" i="2"/>
  <c r="E12" i="2"/>
  <c r="F12" i="2"/>
  <c r="G12" i="2"/>
  <c r="H12" i="2"/>
  <c r="I12" i="2"/>
  <c r="J12" i="2"/>
  <c r="K12" i="2"/>
  <c r="L12" i="2"/>
  <c r="N12" i="2"/>
  <c r="O12" i="2"/>
  <c r="P12" i="2"/>
  <c r="Q12" i="2"/>
  <c r="R12" i="2"/>
  <c r="S12" i="2"/>
  <c r="T12" i="2"/>
  <c r="U12" i="2"/>
  <c r="B13" i="2"/>
  <c r="C13" i="2"/>
  <c r="C15" i="2" s="1"/>
  <c r="D13" i="2"/>
  <c r="E13" i="2"/>
  <c r="E15" i="2" s="1"/>
  <c r="E17" i="2" s="1"/>
  <c r="F13" i="2"/>
  <c r="G13" i="2"/>
  <c r="G15" i="2" s="1"/>
  <c r="H13" i="2"/>
  <c r="I13" i="2"/>
  <c r="J13" i="2"/>
  <c r="K13" i="2"/>
  <c r="K15" i="2" s="1"/>
  <c r="L13" i="2"/>
  <c r="M13" i="2"/>
  <c r="N13" i="2"/>
  <c r="O13" i="2"/>
  <c r="P13" i="2"/>
  <c r="Q13" i="2"/>
  <c r="R13" i="2"/>
  <c r="S13" i="2"/>
  <c r="T13" i="2"/>
  <c r="U13" i="2"/>
  <c r="B15" i="2"/>
  <c r="B17" i="2" s="1"/>
  <c r="D15" i="2"/>
  <c r="D17" i="2" s="1"/>
  <c r="F15" i="2"/>
  <c r="F17" i="2" s="1"/>
  <c r="H15" i="2"/>
  <c r="H17" i="2" s="1"/>
  <c r="J15" i="2"/>
  <c r="J17" i="2" s="1"/>
  <c r="L15" i="2"/>
  <c r="L17" i="2" s="1"/>
  <c r="P15" i="2"/>
  <c r="P17" i="2" s="1"/>
  <c r="T15" i="2"/>
  <c r="T17" i="2" s="1"/>
  <c r="C17" i="2"/>
  <c r="G17" i="2"/>
  <c r="K17" i="2"/>
  <c r="M21" i="2"/>
  <c r="V21" i="2" s="1"/>
  <c r="M24" i="2"/>
  <c r="V24" i="2" s="1"/>
  <c r="M6" i="1"/>
  <c r="U6" i="1"/>
  <c r="M7" i="1"/>
  <c r="U7" i="1"/>
  <c r="M8" i="1"/>
  <c r="U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S17" i="1" s="1"/>
  <c r="T9" i="1"/>
  <c r="U9" i="1"/>
  <c r="B12" i="1"/>
  <c r="C12" i="1"/>
  <c r="C15" i="1" s="1"/>
  <c r="C17" i="1" s="1"/>
  <c r="D12" i="1"/>
  <c r="E12" i="1"/>
  <c r="F12" i="1"/>
  <c r="G12" i="1"/>
  <c r="H12" i="1"/>
  <c r="I12" i="1"/>
  <c r="I15" i="1" s="1"/>
  <c r="I17" i="1" s="1"/>
  <c r="J12" i="1"/>
  <c r="K12" i="1"/>
  <c r="L12" i="1"/>
  <c r="M12" i="1"/>
  <c r="N12" i="1"/>
  <c r="O12" i="1"/>
  <c r="O15" i="1" s="1"/>
  <c r="O17" i="1" s="1"/>
  <c r="P12" i="1"/>
  <c r="Q12" i="1"/>
  <c r="S12" i="1"/>
  <c r="T12" i="1"/>
  <c r="T15" i="1" s="1"/>
  <c r="T17" i="1" s="1"/>
  <c r="B13" i="1"/>
  <c r="C13" i="1"/>
  <c r="D13" i="1"/>
  <c r="E13" i="1"/>
  <c r="F13" i="1"/>
  <c r="G13" i="1"/>
  <c r="H13" i="1"/>
  <c r="I13" i="1"/>
  <c r="J13" i="1"/>
  <c r="K13" i="1"/>
  <c r="L13" i="1"/>
  <c r="N13" i="1"/>
  <c r="O13" i="1"/>
  <c r="P13" i="1"/>
  <c r="Q13" i="1"/>
  <c r="R13" i="1"/>
  <c r="S13" i="1"/>
  <c r="T13" i="1"/>
  <c r="B15" i="1"/>
  <c r="D15" i="1"/>
  <c r="D17" i="1" s="1"/>
  <c r="F15" i="1"/>
  <c r="H15" i="1"/>
  <c r="H17" i="1" s="1"/>
  <c r="J15" i="1"/>
  <c r="L15" i="1"/>
  <c r="L17" i="1" s="1"/>
  <c r="P15" i="1"/>
  <c r="P17" i="1" s="1"/>
  <c r="S15" i="1"/>
  <c r="B17" i="1"/>
  <c r="F17" i="1"/>
  <c r="J17" i="1"/>
  <c r="M21" i="1"/>
  <c r="U21" i="1" s="1"/>
  <c r="M24" i="1"/>
  <c r="U24" i="1" s="1"/>
  <c r="U13" i="4" l="1"/>
  <c r="U15" i="4" s="1"/>
  <c r="U17" i="4" s="1"/>
  <c r="S15" i="4"/>
  <c r="S17" i="4" s="1"/>
  <c r="O15" i="4"/>
  <c r="O17" i="4" s="1"/>
  <c r="M15" i="4"/>
  <c r="M17" i="4" s="1"/>
  <c r="K15" i="4"/>
  <c r="K17" i="4" s="1"/>
  <c r="I15" i="4"/>
  <c r="I17" i="4" s="1"/>
  <c r="G15" i="4"/>
  <c r="G17" i="4" s="1"/>
  <c r="E15" i="4"/>
  <c r="E17" i="4" s="1"/>
  <c r="C15" i="4"/>
  <c r="C17" i="4" s="1"/>
  <c r="U15" i="2"/>
  <c r="U17" i="2" s="1"/>
  <c r="S15" i="2"/>
  <c r="S17" i="2" s="1"/>
  <c r="Q15" i="2"/>
  <c r="Q17" i="2" s="1"/>
  <c r="O15" i="2"/>
  <c r="O17" i="2" s="1"/>
  <c r="V13" i="2"/>
  <c r="I15" i="2"/>
  <c r="I17" i="2" s="1"/>
  <c r="V9" i="2"/>
  <c r="R15" i="2"/>
  <c r="R17" i="2" s="1"/>
  <c r="N15" i="2"/>
  <c r="N17" i="2" s="1"/>
  <c r="M12" i="2"/>
  <c r="Q15" i="1"/>
  <c r="Q17" i="1" s="1"/>
  <c r="U12" i="1"/>
  <c r="K15" i="1"/>
  <c r="K17" i="1" s="1"/>
  <c r="G15" i="1"/>
  <c r="G17" i="1" s="1"/>
  <c r="E15" i="1"/>
  <c r="E17" i="1" s="1"/>
  <c r="R15" i="1"/>
  <c r="R17" i="1" s="1"/>
  <c r="N15" i="1"/>
  <c r="N17" i="1" s="1"/>
  <c r="M13" i="1"/>
  <c r="U13" i="1" s="1"/>
  <c r="M15" i="2" l="1"/>
  <c r="M17" i="2" s="1"/>
  <c r="V12" i="2"/>
  <c r="V15" i="2" s="1"/>
  <c r="V17" i="2" s="1"/>
  <c r="U15" i="1"/>
  <c r="U17" i="1" s="1"/>
  <c r="M15" i="1"/>
  <c r="M17" i="1" s="1"/>
</calcChain>
</file>

<file path=xl/sharedStrings.xml><?xml version="1.0" encoding="utf-8"?>
<sst xmlns="http://schemas.openxmlformats.org/spreadsheetml/2006/main" count="239" uniqueCount="55">
  <si>
    <t>Директор                                                                        Ю.Н. Берёза</t>
  </si>
  <si>
    <t xml:space="preserve">Долг по жильцам </t>
  </si>
  <si>
    <t xml:space="preserve">     Начислено</t>
  </si>
  <si>
    <t>Результат</t>
  </si>
  <si>
    <t>Итого:</t>
  </si>
  <si>
    <t>Другие затраты</t>
  </si>
  <si>
    <t>Оплата поставщикам</t>
  </si>
  <si>
    <t>Расходы</t>
  </si>
  <si>
    <t>тв</t>
  </si>
  <si>
    <t>Другие поступления</t>
  </si>
  <si>
    <t>Оплата жильцами</t>
  </si>
  <si>
    <t>Доходы</t>
  </si>
  <si>
    <t>Сальдо на начало месяца</t>
  </si>
  <si>
    <t xml:space="preserve">ВСЕГО </t>
  </si>
  <si>
    <r>
      <rPr>
        <sz val="10"/>
        <rFont val="Arial Cyr"/>
        <charset val="204"/>
      </rPr>
      <t>Целев. взнос</t>
    </r>
  </si>
  <si>
    <t>Комиссия банка</t>
  </si>
  <si>
    <t>Домофон</t>
  </si>
  <si>
    <t>Фонд председателя</t>
  </si>
  <si>
    <t>Текущий ремонт</t>
  </si>
  <si>
    <r>
      <rPr>
        <sz val="10"/>
        <rFont val="Arial Cyr"/>
        <charset val="204"/>
      </rPr>
      <t>Кап.ремонт</t>
    </r>
  </si>
  <si>
    <t>Приборы учета</t>
  </si>
  <si>
    <t xml:space="preserve">                Итого по коммун</t>
  </si>
  <si>
    <t>Газ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</si>
  <si>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</si>
  <si>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</si>
  <si>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</si>
  <si>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</si>
  <si>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</si>
  <si>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</si>
  <si>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</si>
  <si>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</si>
  <si>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</si>
  <si>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 xml:space="preserve">Еременко 56-2 </t>
  </si>
  <si>
    <t xml:space="preserve">                     По ТСЖ  «Дом»          </t>
  </si>
  <si>
    <t xml:space="preserve">                                               </t>
  </si>
  <si>
    <t xml:space="preserve">                    </t>
  </si>
  <si>
    <t xml:space="preserve">Фактическое исполнение сметы доходов и расходов за 3 квартал 2018 г </t>
  </si>
  <si>
    <t>Директор                                                                     Ю.Н. Берёза</t>
  </si>
  <si>
    <t>доп двор</t>
  </si>
  <si>
    <t>Видеонаблюд</t>
  </si>
  <si>
    <t>Зорге 35</t>
  </si>
  <si>
    <t xml:space="preserve">Фактическое исполнение сметы доходов и расходов за 3 квартал 2018г </t>
  </si>
  <si>
    <t>Директор                                                                                     Ю.Н. Берёза</t>
  </si>
  <si>
    <t>озелен.</t>
  </si>
  <si>
    <t>Антенна</t>
  </si>
  <si>
    <t>Зорге 68</t>
  </si>
  <si>
    <t>Директор                                                                                           Ю.Н. Берёза</t>
  </si>
  <si>
    <t xml:space="preserve">    </t>
  </si>
  <si>
    <t>Видеонаблюдение</t>
  </si>
  <si>
    <t>Содружества 37 - 2</t>
  </si>
  <si>
    <t>Директор                                                                                        Ю.Н. Берёза</t>
  </si>
  <si>
    <t>Задолжность по ЕИРЦ</t>
  </si>
  <si>
    <t xml:space="preserve">Содружества 47 </t>
  </si>
  <si>
    <t>Директор                                                                                                Ю.Н. Берёза</t>
  </si>
  <si>
    <t>Стачки 199 - 3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</si>
</sst>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theme="2" tint="-9.9978637043366805E-2"/>
        <bgColor indexed="23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5" borderId="1" xfId="0" applyFont="1" applyFill="1" applyBorder="1"/>
    <xf numFmtId="0" fontId="0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Font="1" applyBorder="1"/>
    <xf numFmtId="0" fontId="1" fillId="6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84;&#1077;&#1090;&#1072;%20&#1088;&#1072;&#1089;&#1093;&#1086;&#1076;&#1086;&#1074;%202018%20&#1075;&#1086;&#1090;\&#1045;&#1088;&#1077;&#1084;&#1077;&#1085;&#1082;&#1086;%2056-2%20&#1075;&#1086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84;&#1077;&#1090;&#1072;%20&#1088;&#1072;&#1089;&#1093;&#1086;&#1076;&#1086;&#1074;%202018%20&#1075;&#1086;&#1090;\&#1047;&#1086;&#1088;&#1075;&#1077;%2035%20&#1075;&#1086;&#109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84;&#1077;&#1090;&#1072;%20&#1088;&#1072;&#1089;&#1093;&#1086;&#1076;&#1086;&#1074;%202018%20&#1075;&#1086;&#1090;\&#1047;&#1086;&#1088;&#1075;&#1077;%2068%20&#1075;&#1086;&#109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84;&#1077;&#1090;&#1072;%20&#1088;&#1072;&#1089;&#1093;&#1086;&#1076;&#1086;&#1074;%202018%20&#1075;&#1086;&#1090;\&#1057;&#1086;&#1076;&#1088;&#1091;&#1078;.%2037-2%20&#1075;&#1086;&#109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84;&#1077;&#1090;&#1072;%20&#1088;&#1072;&#1089;&#1093;&#1086;&#1076;&#1086;&#1074;%202018%20&#1075;&#1086;&#1090;\&#1057;&#1086;&#1076;&#1088;&#1091;&#1078;.%2047%20&#1075;&#1086;&#109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84;&#1077;&#1090;&#1072;%20&#1088;&#1072;&#1089;&#1093;&#1086;&#1076;&#1086;&#1074;%202018%20&#1075;&#1086;&#1090;\&#1057;&#1090;&#1072;&#1095;&#1082;&#1080;%20199-3%20&#1075;&#1086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квартал1"/>
      <sheetName val="апрель"/>
      <sheetName val="май"/>
      <sheetName val="июнь"/>
      <sheetName val="квартал2"/>
      <sheetName val="Полугодие"/>
      <sheetName val="июль"/>
      <sheetName val="август"/>
      <sheetName val="сентябрь"/>
      <sheetName val="9месяцев"/>
      <sheetName val="октябрь"/>
      <sheetName val="ноябрь"/>
      <sheetName val="декабрь"/>
      <sheetName val="квартал4"/>
      <sheetName val="г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C12">
            <v>23072</v>
          </cell>
          <cell r="D12">
            <v>8400</v>
          </cell>
          <cell r="H12">
            <v>104014</v>
          </cell>
          <cell r="I12">
            <v>1104</v>
          </cell>
          <cell r="N12">
            <v>1720</v>
          </cell>
          <cell r="Q12">
            <v>10000</v>
          </cell>
          <cell r="S12">
            <v>3043</v>
          </cell>
        </row>
      </sheetData>
      <sheetData sheetId="10">
        <row r="12">
          <cell r="C12">
            <v>18540</v>
          </cell>
          <cell r="D12">
            <v>6750</v>
          </cell>
          <cell r="H12">
            <v>90180</v>
          </cell>
          <cell r="I12">
            <v>1161</v>
          </cell>
          <cell r="N12">
            <v>1720</v>
          </cell>
          <cell r="O12">
            <v>268409</v>
          </cell>
          <cell r="P12">
            <v>14375</v>
          </cell>
          <cell r="Q12">
            <v>10000</v>
          </cell>
          <cell r="S12">
            <v>3072</v>
          </cell>
        </row>
      </sheetData>
      <sheetData sheetId="11">
        <row r="12">
          <cell r="C12">
            <v>24209</v>
          </cell>
          <cell r="D12">
            <v>8814</v>
          </cell>
          <cell r="H12">
            <v>67174</v>
          </cell>
          <cell r="I12">
            <v>1248</v>
          </cell>
          <cell r="N12">
            <v>1720</v>
          </cell>
          <cell r="O12">
            <v>103310</v>
          </cell>
          <cell r="P12">
            <v>1725</v>
          </cell>
          <cell r="Q12">
            <v>10000</v>
          </cell>
          <cell r="S12">
            <v>2824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квартал1"/>
      <sheetName val="апрель"/>
      <sheetName val="май"/>
      <sheetName val="июнь"/>
      <sheetName val="квартал2"/>
      <sheetName val="Полугодие"/>
      <sheetName val="июль"/>
      <sheetName val="август"/>
      <sheetName val="сентябрь"/>
      <sheetName val="9месяцев"/>
      <sheetName val="октябрь"/>
      <sheetName val="ноябрь"/>
      <sheetName val="декабрь"/>
      <sheetName val="квартал4"/>
      <sheetName val="г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C12">
            <v>32468</v>
          </cell>
          <cell r="D12">
            <v>12014</v>
          </cell>
          <cell r="E12">
            <v>8432</v>
          </cell>
          <cell r="F12">
            <v>35766</v>
          </cell>
          <cell r="G12">
            <v>24544</v>
          </cell>
          <cell r="H12">
            <v>111716</v>
          </cell>
          <cell r="I12">
            <v>3853</v>
          </cell>
          <cell r="J12">
            <v>0</v>
          </cell>
          <cell r="N12">
            <v>4212</v>
          </cell>
          <cell r="O12">
            <v>1720</v>
          </cell>
          <cell r="R12">
            <v>17376</v>
          </cell>
          <cell r="S12">
            <v>3021</v>
          </cell>
          <cell r="T12">
            <v>3646</v>
          </cell>
        </row>
      </sheetData>
      <sheetData sheetId="10">
        <row r="12">
          <cell r="C12">
            <v>38092</v>
          </cell>
          <cell r="D12">
            <v>13847</v>
          </cell>
          <cell r="E12">
            <v>9685</v>
          </cell>
          <cell r="F12">
            <v>40037</v>
          </cell>
          <cell r="G12">
            <v>27475</v>
          </cell>
          <cell r="H12">
            <v>94316</v>
          </cell>
          <cell r="I12">
            <v>3765</v>
          </cell>
          <cell r="N12">
            <v>4333</v>
          </cell>
          <cell r="O12">
            <v>1720</v>
          </cell>
          <cell r="Q12">
            <v>7475</v>
          </cell>
          <cell r="R12">
            <v>17376</v>
          </cell>
          <cell r="S12">
            <v>3070</v>
          </cell>
          <cell r="T12">
            <v>3791</v>
          </cell>
        </row>
      </sheetData>
      <sheetData sheetId="11">
        <row r="12">
          <cell r="C12">
            <v>34842</v>
          </cell>
          <cell r="D12">
            <v>12676</v>
          </cell>
          <cell r="E12">
            <v>8869</v>
          </cell>
          <cell r="F12">
            <v>38697</v>
          </cell>
          <cell r="G12">
            <v>26556</v>
          </cell>
          <cell r="H12">
            <v>72605</v>
          </cell>
          <cell r="I12">
            <v>4143</v>
          </cell>
          <cell r="N12">
            <v>4633</v>
          </cell>
          <cell r="O12">
            <v>1720</v>
          </cell>
          <cell r="P12">
            <v>247431</v>
          </cell>
          <cell r="Q12">
            <v>8910</v>
          </cell>
          <cell r="R12">
            <v>17376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квартал1"/>
      <sheetName val="апрель"/>
      <sheetName val="май"/>
      <sheetName val="июнь"/>
      <sheetName val="квартал2"/>
      <sheetName val="Полугодие"/>
      <sheetName val="июль"/>
      <sheetName val="август"/>
      <sheetName val="сентябрь"/>
      <sheetName val="9месяцев"/>
      <sheetName val="октябрь"/>
      <sheetName val="ноябрь"/>
      <sheetName val="декабрь"/>
      <sheetName val="квартал4"/>
      <sheetName val="г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C12">
            <v>25183</v>
          </cell>
          <cell r="D12">
            <v>9354</v>
          </cell>
          <cell r="E12">
            <v>6567</v>
          </cell>
          <cell r="F12">
            <v>31201</v>
          </cell>
          <cell r="G12">
            <v>21411</v>
          </cell>
          <cell r="H12">
            <v>94566</v>
          </cell>
          <cell r="I12">
            <v>2709</v>
          </cell>
          <cell r="K12">
            <v>2230</v>
          </cell>
          <cell r="L12">
            <v>17551</v>
          </cell>
          <cell r="N12">
            <v>1720</v>
          </cell>
          <cell r="O12">
            <v>561178</v>
          </cell>
          <cell r="P12">
            <v>9775</v>
          </cell>
          <cell r="Q12">
            <v>5678</v>
          </cell>
        </row>
        <row r="13">
          <cell r="B13">
            <v>6510</v>
          </cell>
        </row>
      </sheetData>
      <sheetData sheetId="10">
        <row r="12">
          <cell r="C12">
            <v>26177</v>
          </cell>
          <cell r="D12">
            <v>9509</v>
          </cell>
          <cell r="E12">
            <v>6653</v>
          </cell>
          <cell r="F12">
            <v>31954</v>
          </cell>
          <cell r="G12">
            <v>21929</v>
          </cell>
          <cell r="H12">
            <v>85397</v>
          </cell>
          <cell r="I12">
            <v>3003</v>
          </cell>
          <cell r="L12">
            <v>17672</v>
          </cell>
          <cell r="N12">
            <v>1720</v>
          </cell>
          <cell r="O12">
            <v>114900</v>
          </cell>
          <cell r="Q12">
            <v>5678</v>
          </cell>
        </row>
        <row r="13">
          <cell r="B13">
            <v>6510</v>
          </cell>
        </row>
      </sheetData>
      <sheetData sheetId="11">
        <row r="12">
          <cell r="C12">
            <v>29968</v>
          </cell>
          <cell r="D12">
            <v>10963</v>
          </cell>
          <cell r="E12">
            <v>7671</v>
          </cell>
          <cell r="F12">
            <v>30112</v>
          </cell>
          <cell r="G12">
            <v>20664</v>
          </cell>
          <cell r="H12">
            <v>67350</v>
          </cell>
          <cell r="I12">
            <v>3363</v>
          </cell>
          <cell r="K12">
            <v>7280</v>
          </cell>
          <cell r="L12">
            <v>18619</v>
          </cell>
          <cell r="N12">
            <v>1720</v>
          </cell>
          <cell r="P12">
            <v>14437</v>
          </cell>
          <cell r="Q12">
            <v>5678</v>
          </cell>
          <cell r="R12">
            <v>1800</v>
          </cell>
        </row>
        <row r="13">
          <cell r="B13">
            <v>6510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квартал1"/>
      <sheetName val="апрель"/>
      <sheetName val="май"/>
      <sheetName val="июнь"/>
      <sheetName val="квартал2"/>
      <sheetName val="Полугодие"/>
      <sheetName val="июль"/>
      <sheetName val="август"/>
      <sheetName val="сентябрь"/>
      <sheetName val="9месяцев"/>
      <sheetName val="октябрь"/>
      <sheetName val="ноябрь"/>
      <sheetName val="декабрь"/>
      <sheetName val="квартал4"/>
      <sheetName val="г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C12">
            <v>25271</v>
          </cell>
          <cell r="D12">
            <v>9350</v>
          </cell>
          <cell r="E12">
            <v>6561</v>
          </cell>
          <cell r="F12">
            <v>33085</v>
          </cell>
          <cell r="G12">
            <v>22705</v>
          </cell>
          <cell r="H12">
            <v>88815</v>
          </cell>
          <cell r="I12">
            <v>2077</v>
          </cell>
          <cell r="N12">
            <v>1720</v>
          </cell>
          <cell r="Q12">
            <v>7695</v>
          </cell>
          <cell r="R12">
            <v>3676</v>
          </cell>
          <cell r="S12">
            <v>5025</v>
          </cell>
        </row>
        <row r="13">
          <cell r="P13">
            <v>6510</v>
          </cell>
        </row>
      </sheetData>
      <sheetData sheetId="10">
        <row r="12">
          <cell r="C12">
            <v>21122</v>
          </cell>
          <cell r="D12">
            <v>7698</v>
          </cell>
          <cell r="E12">
            <v>5377</v>
          </cell>
          <cell r="F12">
            <v>31452</v>
          </cell>
          <cell r="G12">
            <v>21584</v>
          </cell>
          <cell r="H12">
            <v>80915</v>
          </cell>
          <cell r="I12">
            <v>2143</v>
          </cell>
          <cell r="N12">
            <v>1720</v>
          </cell>
          <cell r="O12">
            <v>21360</v>
          </cell>
          <cell r="Q12">
            <v>7695</v>
          </cell>
          <cell r="R12">
            <v>4000</v>
          </cell>
          <cell r="S12">
            <v>5930</v>
          </cell>
        </row>
        <row r="13">
          <cell r="P13">
            <v>6510</v>
          </cell>
        </row>
      </sheetData>
      <sheetData sheetId="11">
        <row r="12">
          <cell r="C12">
            <v>31051</v>
          </cell>
          <cell r="D12">
            <v>11292</v>
          </cell>
          <cell r="E12">
            <v>7901</v>
          </cell>
          <cell r="F12">
            <v>30572</v>
          </cell>
          <cell r="G12">
            <v>20980</v>
          </cell>
          <cell r="H12">
            <v>61431</v>
          </cell>
          <cell r="I12">
            <v>2272</v>
          </cell>
          <cell r="N12">
            <v>1720</v>
          </cell>
          <cell r="P12">
            <v>3410</v>
          </cell>
          <cell r="Q12">
            <v>7695</v>
          </cell>
        </row>
        <row r="13">
          <cell r="P13">
            <v>6510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квартал1"/>
      <sheetName val="апрель"/>
      <sheetName val="май"/>
      <sheetName val="июнь"/>
      <sheetName val="квартал2"/>
      <sheetName val="Полугодие"/>
      <sheetName val="июль"/>
      <sheetName val="август"/>
      <sheetName val="сентябрь"/>
      <sheetName val="9месяцев"/>
      <sheetName val="октябрь"/>
      <sheetName val="ноябрь"/>
      <sheetName val="декабрь"/>
      <sheetName val="квартал4"/>
      <sheetName val="г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C12">
            <v>42002</v>
          </cell>
          <cell r="D12">
            <v>15622</v>
          </cell>
          <cell r="J12">
            <v>60103</v>
          </cell>
          <cell r="N12">
            <v>1720</v>
          </cell>
          <cell r="Q12">
            <v>7579</v>
          </cell>
        </row>
      </sheetData>
      <sheetData sheetId="10">
        <row r="12">
          <cell r="C12">
            <v>33940</v>
          </cell>
          <cell r="D12">
            <v>12430</v>
          </cell>
          <cell r="J12">
            <v>29788</v>
          </cell>
          <cell r="N12">
            <v>1720</v>
          </cell>
          <cell r="Q12">
            <v>7579</v>
          </cell>
          <cell r="T12">
            <v>27972</v>
          </cell>
        </row>
      </sheetData>
      <sheetData sheetId="11">
        <row r="12">
          <cell r="C12">
            <v>49826</v>
          </cell>
          <cell r="D12">
            <v>18188</v>
          </cell>
          <cell r="J12">
            <v>10286</v>
          </cell>
          <cell r="K12">
            <v>3057</v>
          </cell>
          <cell r="N12">
            <v>1720</v>
          </cell>
          <cell r="P12">
            <v>8537</v>
          </cell>
          <cell r="Q12">
            <v>7579</v>
          </cell>
          <cell r="T12">
            <v>610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квартал1"/>
      <sheetName val="апрель"/>
      <sheetName val="май"/>
      <sheetName val="июнь"/>
      <sheetName val="квартал2"/>
      <sheetName val="Полугодие"/>
      <sheetName val="июль"/>
      <sheetName val="август"/>
      <sheetName val="сентябрь"/>
      <sheetName val="9месяцев"/>
      <sheetName val="октябрь"/>
      <sheetName val="ноябрь"/>
      <sheetName val="декабрь"/>
      <sheetName val="квартал4"/>
      <sheetName val="г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H12">
            <v>161177</v>
          </cell>
          <cell r="N12">
            <v>3440</v>
          </cell>
        </row>
      </sheetData>
      <sheetData sheetId="10">
        <row r="12">
          <cell r="H12">
            <v>127525</v>
          </cell>
          <cell r="N12">
            <v>3440</v>
          </cell>
          <cell r="O12">
            <v>59928</v>
          </cell>
        </row>
      </sheetData>
      <sheetData sheetId="11">
        <row r="12">
          <cell r="H12">
            <v>108803</v>
          </cell>
          <cell r="N12">
            <v>3440</v>
          </cell>
          <cell r="O12">
            <v>73764</v>
          </cell>
          <cell r="P12">
            <v>36648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view="pageBreakPreview" zoomScale="80" zoomScaleNormal="100" zoomScaleSheetLayoutView="80" workbookViewId="0">
      <selection activeCell="G7" sqref="G7"/>
    </sheetView>
  </sheetViews>
  <sheetFormatPr defaultColWidth="9" defaultRowHeight="12.75" x14ac:dyDescent="0.2"/>
  <cols>
    <col min="1" max="1" width="20.7109375" style="1" customWidth="1"/>
    <col min="2" max="3" width="9" style="1"/>
    <col min="4" max="4" width="9.5703125" style="1" customWidth="1"/>
    <col min="5" max="17" width="9" style="1"/>
    <col min="18" max="18" width="9.42578125" style="1" customWidth="1"/>
    <col min="19" max="16384" width="9" style="1"/>
  </cols>
  <sheetData>
    <row r="1" spans="1:21" ht="20.25" customHeight="1" x14ac:dyDescent="0.25">
      <c r="B1" s="22" t="s">
        <v>36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21" ht="20.25" x14ac:dyDescent="0.3">
      <c r="B2" s="1" t="s">
        <v>35</v>
      </c>
      <c r="C2" s="1" t="s">
        <v>34</v>
      </c>
      <c r="D2" s="1" t="s">
        <v>33</v>
      </c>
      <c r="E2" s="21" t="s">
        <v>54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21" ht="60" x14ac:dyDescent="0.25">
      <c r="A3" s="17"/>
      <c r="B3" s="14" t="s">
        <v>31</v>
      </c>
      <c r="C3" s="14" t="s">
        <v>30</v>
      </c>
      <c r="D3" s="14" t="s">
        <v>29</v>
      </c>
      <c r="E3" s="14" t="s">
        <v>27</v>
      </c>
      <c r="F3" s="14" t="s">
        <v>28</v>
      </c>
      <c r="G3" s="14" t="s">
        <v>27</v>
      </c>
      <c r="H3" s="14" t="s">
        <v>26</v>
      </c>
      <c r="I3" s="14" t="s">
        <v>25</v>
      </c>
      <c r="J3" s="14" t="s">
        <v>24</v>
      </c>
      <c r="K3" s="14" t="s">
        <v>23</v>
      </c>
      <c r="L3" s="14" t="s">
        <v>22</v>
      </c>
      <c r="M3" s="20" t="s">
        <v>21</v>
      </c>
      <c r="N3" s="14" t="s">
        <v>20</v>
      </c>
      <c r="O3" s="14" t="s">
        <v>19</v>
      </c>
      <c r="P3" s="14" t="s">
        <v>18</v>
      </c>
      <c r="Q3" s="14" t="s">
        <v>17</v>
      </c>
      <c r="R3" s="14" t="s">
        <v>16</v>
      </c>
      <c r="S3" s="14" t="s">
        <v>44</v>
      </c>
      <c r="T3" s="14" t="s">
        <v>14</v>
      </c>
      <c r="U3" s="18" t="s">
        <v>13</v>
      </c>
    </row>
    <row r="4" spans="1:21" ht="25.5" x14ac:dyDescent="0.2">
      <c r="A4" s="17" t="s">
        <v>12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4"/>
    </row>
    <row r="5" spans="1:21" x14ac:dyDescent="0.2">
      <c r="A5" s="8" t="s">
        <v>11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4"/>
    </row>
    <row r="6" spans="1:21" x14ac:dyDescent="0.2">
      <c r="A6" s="4" t="s">
        <v>10</v>
      </c>
      <c r="B6" s="4">
        <v>115702</v>
      </c>
      <c r="C6" s="4">
        <v>83198</v>
      </c>
      <c r="D6" s="4">
        <v>222496</v>
      </c>
      <c r="E6" s="4"/>
      <c r="F6" s="4">
        <v>1058</v>
      </c>
      <c r="G6" s="4"/>
      <c r="H6" s="4">
        <v>335731</v>
      </c>
      <c r="I6" s="4"/>
      <c r="J6" s="4"/>
      <c r="K6" s="4"/>
      <c r="L6" s="4"/>
      <c r="M6" s="4">
        <f>SUM(B6:L6)</f>
        <v>758185</v>
      </c>
      <c r="N6" s="4"/>
      <c r="O6" s="4"/>
      <c r="P6" s="4">
        <v>82405</v>
      </c>
      <c r="Q6" s="4">
        <v>45</v>
      </c>
      <c r="R6" s="4"/>
      <c r="S6" s="4"/>
      <c r="T6" s="4"/>
      <c r="U6" s="4">
        <f>SUM(M6:T6)</f>
        <v>840635</v>
      </c>
    </row>
    <row r="7" spans="1:21" x14ac:dyDescent="0.2">
      <c r="A7" s="4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>
        <f>SUM(B7:L7)</f>
        <v>0</v>
      </c>
      <c r="N7" s="4"/>
      <c r="O7" s="4"/>
      <c r="P7" s="4">
        <v>4000</v>
      </c>
      <c r="Q7" s="4"/>
      <c r="R7" s="4"/>
      <c r="S7" s="4"/>
      <c r="T7" s="4"/>
      <c r="U7" s="4">
        <f>SUM(M7:T7)</f>
        <v>4000</v>
      </c>
    </row>
    <row r="8" spans="1:21" x14ac:dyDescent="0.2">
      <c r="M8" s="4">
        <f>SUM(B8:J8)</f>
        <v>0</v>
      </c>
      <c r="O8" s="16"/>
      <c r="P8" s="16" t="s">
        <v>8</v>
      </c>
      <c r="U8" s="4">
        <f>SUM(M8:T8)</f>
        <v>0</v>
      </c>
    </row>
    <row r="9" spans="1:21" x14ac:dyDescent="0.2">
      <c r="A9" s="13" t="s">
        <v>4</v>
      </c>
      <c r="B9" s="12">
        <f>SUM(B6:B8)</f>
        <v>115702</v>
      </c>
      <c r="C9" s="12">
        <f>SUM(C6:C8)</f>
        <v>83198</v>
      </c>
      <c r="D9" s="12">
        <f>SUM(D6:D8)</f>
        <v>222496</v>
      </c>
      <c r="E9" s="12">
        <f>SUM(E6:E8)</f>
        <v>0</v>
      </c>
      <c r="F9" s="12">
        <f>SUM(F6:F8)</f>
        <v>1058</v>
      </c>
      <c r="G9" s="12">
        <f>SUM(G6:G8)</f>
        <v>0</v>
      </c>
      <c r="H9" s="12">
        <f>SUM(H6:H8)</f>
        <v>335731</v>
      </c>
      <c r="I9" s="12">
        <f>SUM(I6:I8)</f>
        <v>0</v>
      </c>
      <c r="J9" s="12">
        <f>SUM(J6:J8)</f>
        <v>0</v>
      </c>
      <c r="K9" s="12">
        <f>SUM(K6:K8)</f>
        <v>0</v>
      </c>
      <c r="L9" s="12">
        <f>SUM(L6:L8)</f>
        <v>0</v>
      </c>
      <c r="M9" s="12">
        <f>SUM(M6:M8)</f>
        <v>758185</v>
      </c>
      <c r="N9" s="12">
        <f>SUM(N6:N8)</f>
        <v>0</v>
      </c>
      <c r="O9" s="12">
        <f>SUM(O6:O8)</f>
        <v>0</v>
      </c>
      <c r="P9" s="12">
        <f>SUM(P6:P8)</f>
        <v>86405</v>
      </c>
      <c r="Q9" s="12">
        <f>SUM(Q6:Q8)</f>
        <v>45</v>
      </c>
      <c r="R9" s="12">
        <f>SUM(R6:R8)</f>
        <v>0</v>
      </c>
      <c r="S9" s="12">
        <f>SUM(S6:S8)</f>
        <v>0</v>
      </c>
      <c r="T9" s="12">
        <f>SUM(T6:T8)</f>
        <v>0</v>
      </c>
      <c r="U9" s="12">
        <f>SUM(U6:U8)</f>
        <v>844635</v>
      </c>
    </row>
    <row r="11" spans="1:21" x14ac:dyDescent="0.2">
      <c r="A11" s="8" t="s">
        <v>7</v>
      </c>
    </row>
    <row r="12" spans="1:21" x14ac:dyDescent="0.2">
      <c r="A12" s="4" t="s">
        <v>6</v>
      </c>
      <c r="B12" s="4">
        <f>[6]июль!B12+[6]август!B12+[6]сентябрь!B12</f>
        <v>0</v>
      </c>
      <c r="C12" s="4">
        <v>211256</v>
      </c>
      <c r="D12" s="4">
        <v>78421</v>
      </c>
      <c r="E12" s="4">
        <f>[6]июль!E12+[6]август!E12+[6]сентябрь!E12</f>
        <v>0</v>
      </c>
      <c r="F12" s="15">
        <f>[6]июль!F12+[6]август!F12+[6]сентябрь!F12</f>
        <v>0</v>
      </c>
      <c r="G12" s="4">
        <f>[6]июль!G12+[6]август!G12+[6]сентябрь!G12</f>
        <v>0</v>
      </c>
      <c r="H12" s="4">
        <f>[6]июль!H12+[6]август!H12+[6]сентябрь!H12</f>
        <v>397505</v>
      </c>
      <c r="I12" s="4">
        <f>[6]июль!I12+[6]август!I12+[6]сентябрь!I12</f>
        <v>0</v>
      </c>
      <c r="J12" s="4">
        <f>[6]июль!J12+[6]август!J12+[6]сентябрь!J12</f>
        <v>0</v>
      </c>
      <c r="K12" s="4">
        <f>[6]июль!K12+[6]август!K12+[6]сентябрь!K12</f>
        <v>0</v>
      </c>
      <c r="L12" s="4">
        <f>[6]июль!L12+[6]август!L12+[6]сентябрь!L12</f>
        <v>0</v>
      </c>
      <c r="M12" s="4">
        <f>SUM(B12:L12)</f>
        <v>687182</v>
      </c>
      <c r="N12" s="4">
        <f>[6]июль!N12+[6]август!N12+[6]сентябрь!N12</f>
        <v>10320</v>
      </c>
      <c r="O12" s="15">
        <f>SUM([6]июль!O12,[6]август!O12,[6]сентябрь!O12)</f>
        <v>133692</v>
      </c>
      <c r="P12" s="4">
        <f>[6]июль!P12+[6]август!P12+[6]сентябрь!P12</f>
        <v>36648</v>
      </c>
      <c r="Q12" s="4">
        <f>[6]июль!Q12+[6]август!Q12+[6]сентябрь!Q12</f>
        <v>0</v>
      </c>
      <c r="R12" s="4">
        <f>[6]июль!R12+[6]август!R12+[6]сентябрь!R12</f>
        <v>0</v>
      </c>
      <c r="S12" s="4">
        <f>[6]июль!S12+[6]август!S12+[6]сентябрь!S12</f>
        <v>0</v>
      </c>
      <c r="T12" s="4">
        <f>[6]июль!T12+[6]август!T12+[6]сентябрь!T12</f>
        <v>0</v>
      </c>
      <c r="U12" s="4">
        <f>SUM(M12:T12)</f>
        <v>867842</v>
      </c>
    </row>
    <row r="13" spans="1:21" x14ac:dyDescent="0.2">
      <c r="A13" s="14" t="s">
        <v>5</v>
      </c>
      <c r="B13" s="4">
        <f>[6]июль!B13+[6]август!B13+[6]сентябрь!B13</f>
        <v>0</v>
      </c>
      <c r="C13" s="4"/>
      <c r="D13" s="4"/>
      <c r="E13" s="4">
        <f>[6]июль!E13+[6]август!E13+[6]сентябрь!E13</f>
        <v>0</v>
      </c>
      <c r="F13" s="4">
        <f>[6]июль!F13+[6]август!F13+[6]сентябрь!F13</f>
        <v>0</v>
      </c>
      <c r="G13" s="4">
        <f>[6]июль!G13+[6]август!G13+[6]сентябрь!G13</f>
        <v>0</v>
      </c>
      <c r="H13" s="4">
        <f>[6]июль!H13+[6]август!H13+[6]сентябрь!H13</f>
        <v>0</v>
      </c>
      <c r="I13" s="4">
        <f>[6]июль!I13+[6]август!I13+[6]сентябрь!I13</f>
        <v>0</v>
      </c>
      <c r="J13" s="4">
        <f>[6]июль!J13+[6]август!J13+[6]сентябрь!J13</f>
        <v>0</v>
      </c>
      <c r="K13" s="4">
        <f>[6]июль!K13+[6]август!K13+[6]сентябрь!K13</f>
        <v>0</v>
      </c>
      <c r="L13" s="4">
        <f>[6]июль!L13+[6]август!L13+[6]сентябрь!L13</f>
        <v>0</v>
      </c>
      <c r="M13" s="4">
        <f>SUM(B13:L13)</f>
        <v>0</v>
      </c>
      <c r="N13" s="4">
        <f>[6]июль!N13+[6]август!N13+[6]сентябрь!N13</f>
        <v>0</v>
      </c>
      <c r="O13" s="4">
        <f>[6]июль!O13+[6]август!O13+[6]сентябрь!O13</f>
        <v>0</v>
      </c>
      <c r="P13" s="4">
        <f>[6]июль!P13+[6]август!P13+[6]сентябрь!P13</f>
        <v>0</v>
      </c>
      <c r="Q13" s="4">
        <f>[6]июль!Q13+[6]август!Q13+[6]сентябрь!Q13</f>
        <v>0</v>
      </c>
      <c r="R13" s="4">
        <f>[6]июль!R13+[6]август!R13+[6]сентябрь!R13</f>
        <v>0</v>
      </c>
      <c r="S13" s="4">
        <f>[6]июль!S13+[6]август!S13+[6]сентябрь!S13</f>
        <v>0</v>
      </c>
      <c r="T13" s="4">
        <f>[6]июль!T13+[6]август!T13+[6]сентябрь!T13</f>
        <v>0</v>
      </c>
      <c r="U13" s="4">
        <f>SUM(M13:T13)</f>
        <v>0</v>
      </c>
    </row>
    <row r="14" spans="1:21" x14ac:dyDescent="0.2">
      <c r="A14" s="1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">
      <c r="A15" s="13" t="s">
        <v>4</v>
      </c>
      <c r="B15" s="12">
        <f>SUM(B12:B13)</f>
        <v>0</v>
      </c>
      <c r="C15" s="12">
        <f>SUM(C12:C13)</f>
        <v>211256</v>
      </c>
      <c r="D15" s="12">
        <f>SUM(D12:D13)</f>
        <v>78421</v>
      </c>
      <c r="E15" s="12">
        <f>SUM(E12:E13)</f>
        <v>0</v>
      </c>
      <c r="F15" s="12">
        <f>SUM(F12:F13)</f>
        <v>0</v>
      </c>
      <c r="G15" s="12">
        <f>SUM(G12:G13)</f>
        <v>0</v>
      </c>
      <c r="H15" s="12">
        <f>SUM(H12:H13)</f>
        <v>397505</v>
      </c>
      <c r="I15" s="12">
        <f>SUM(I12:I13)</f>
        <v>0</v>
      </c>
      <c r="J15" s="12">
        <f>SUM(J12:J13)</f>
        <v>0</v>
      </c>
      <c r="K15" s="12">
        <f>SUM(K12:K13)</f>
        <v>0</v>
      </c>
      <c r="L15" s="12">
        <f>SUM(L12:L13)</f>
        <v>0</v>
      </c>
      <c r="M15" s="12">
        <f>SUM(M12:M13)</f>
        <v>687182</v>
      </c>
      <c r="N15" s="12">
        <f>SUM(N12:N13)</f>
        <v>10320</v>
      </c>
      <c r="O15" s="12">
        <f>SUM(O12:O13)</f>
        <v>133692</v>
      </c>
      <c r="P15" s="12">
        <f>SUM(P12:P13)</f>
        <v>36648</v>
      </c>
      <c r="Q15" s="12">
        <f>SUM(Q12:Q13)</f>
        <v>0</v>
      </c>
      <c r="R15" s="12">
        <f>SUM(R12:R13)</f>
        <v>0</v>
      </c>
      <c r="S15" s="12">
        <f>SUM(S12:S13)</f>
        <v>0</v>
      </c>
      <c r="T15" s="12">
        <f>SUM(T12:T13)</f>
        <v>0</v>
      </c>
      <c r="U15" s="12">
        <f>SUM(U12:U13)</f>
        <v>867842</v>
      </c>
    </row>
    <row r="16" spans="1:21" x14ac:dyDescent="0.2">
      <c r="A16" s="1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x14ac:dyDescent="0.2">
      <c r="A17" s="10" t="s">
        <v>3</v>
      </c>
      <c r="B17" s="9">
        <f>SUM(B9,-B15)</f>
        <v>115702</v>
      </c>
      <c r="C17" s="9">
        <f>SUM(C9,-C15)</f>
        <v>-128058</v>
      </c>
      <c r="D17" s="9">
        <f>SUM(D9,-D15)</f>
        <v>144075</v>
      </c>
      <c r="E17" s="9">
        <f>SUM(E9,-E15)</f>
        <v>0</v>
      </c>
      <c r="F17" s="9">
        <f>SUM(F9,-F15)</f>
        <v>1058</v>
      </c>
      <c r="G17" s="9">
        <f>SUM(G9,-G15)</f>
        <v>0</v>
      </c>
      <c r="H17" s="9">
        <f>SUM(H9,-H15)</f>
        <v>-61774</v>
      </c>
      <c r="I17" s="9">
        <f>SUM(I9,-I15)</f>
        <v>0</v>
      </c>
      <c r="J17" s="9">
        <f>SUM(J9,-J15)</f>
        <v>0</v>
      </c>
      <c r="K17" s="9">
        <f>SUM(K9,-K15)</f>
        <v>0</v>
      </c>
      <c r="L17" s="9">
        <f>SUM(L9,-L15)</f>
        <v>0</v>
      </c>
      <c r="M17" s="9">
        <f>SUM(M9,-M15)</f>
        <v>71003</v>
      </c>
      <c r="N17" s="9">
        <f>SUM(N9,-N15)</f>
        <v>-10320</v>
      </c>
      <c r="O17" s="9">
        <f>SUM(O9,-O15)</f>
        <v>-133692</v>
      </c>
      <c r="P17" s="9">
        <f>SUM(P9,-P15)</f>
        <v>49757</v>
      </c>
      <c r="Q17" s="9">
        <f>SUM(Q9,-Q15)</f>
        <v>45</v>
      </c>
      <c r="R17" s="9">
        <f>SUM(R9,-R15)</f>
        <v>0</v>
      </c>
      <c r="S17" s="9">
        <f>SUM(S9,-S15)</f>
        <v>0</v>
      </c>
      <c r="T17" s="9">
        <f>SUM(T9,-T15)</f>
        <v>0</v>
      </c>
      <c r="U17" s="9">
        <f>SUM(U9,-U15)</f>
        <v>-23207</v>
      </c>
    </row>
    <row r="18" spans="1:21" x14ac:dyDescent="0.2">
      <c r="A18" s="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x14ac:dyDescent="0.2">
      <c r="A19" s="7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1" spans="1:21" x14ac:dyDescent="0.2">
      <c r="A21" s="5" t="s">
        <v>2</v>
      </c>
      <c r="M21" s="4">
        <f>SUM(B21:L21)</f>
        <v>0</v>
      </c>
      <c r="U21" s="4">
        <f>SUM(M21:T21)</f>
        <v>0</v>
      </c>
    </row>
    <row r="24" spans="1:21" x14ac:dyDescent="0.2">
      <c r="A24" s="4" t="s">
        <v>1</v>
      </c>
      <c r="B24" s="4">
        <v>237476</v>
      </c>
      <c r="C24" s="4">
        <v>185620</v>
      </c>
      <c r="D24" s="4">
        <v>203583</v>
      </c>
      <c r="E24" s="4"/>
      <c r="F24" s="4">
        <v>555</v>
      </c>
      <c r="G24" s="4"/>
      <c r="H24" s="15">
        <v>292244</v>
      </c>
      <c r="I24" s="4"/>
      <c r="J24" s="4"/>
      <c r="K24" s="4"/>
      <c r="L24" s="4"/>
      <c r="M24" s="4">
        <f>SUM(B24:L24)</f>
        <v>919478</v>
      </c>
      <c r="N24" s="4"/>
      <c r="O24" s="4"/>
      <c r="P24" s="4">
        <v>72019</v>
      </c>
      <c r="Q24" s="4">
        <v>833</v>
      </c>
      <c r="R24" s="4"/>
      <c r="S24" s="4"/>
      <c r="T24" s="4"/>
      <c r="U24" s="4">
        <f>SUM(M24:T24)</f>
        <v>992330</v>
      </c>
    </row>
    <row r="34" spans="4:17" x14ac:dyDescent="0.2">
      <c r="D34" s="3" t="s">
        <v>53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</sheetData>
  <mergeCells count="3">
    <mergeCell ref="B1:S1"/>
    <mergeCell ref="E2:P2"/>
    <mergeCell ref="D34:Q34"/>
  </mergeCells>
  <pageMargins left="0.19685039370078741" right="0.19685039370078741" top="0.19685039370078741" bottom="0.19685039370078741" header="0.51181102362204722" footer="0.51181102362204722"/>
  <pageSetup paperSize="9" scale="72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view="pageBreakPreview" zoomScale="80" zoomScaleNormal="100" zoomScaleSheetLayoutView="80" workbookViewId="0">
      <selection activeCell="R14" sqref="R14"/>
    </sheetView>
  </sheetViews>
  <sheetFormatPr defaultColWidth="9" defaultRowHeight="12.75" x14ac:dyDescent="0.2"/>
  <cols>
    <col min="1" max="1" width="20.7109375" style="1" customWidth="1"/>
    <col min="2" max="3" width="9" style="1"/>
    <col min="4" max="4" width="9.5703125" style="1" customWidth="1"/>
    <col min="5" max="17" width="9" style="1"/>
    <col min="18" max="19" width="9.5703125" style="1" customWidth="1"/>
    <col min="20" max="16384" width="9" style="1"/>
  </cols>
  <sheetData>
    <row r="1" spans="1:21" ht="20.25" customHeight="1" x14ac:dyDescent="0.25">
      <c r="B1" s="22" t="s">
        <v>36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21" ht="20.25" x14ac:dyDescent="0.3">
      <c r="B2" s="1" t="s">
        <v>35</v>
      </c>
      <c r="C2" s="1" t="s">
        <v>34</v>
      </c>
      <c r="D2" s="1" t="s">
        <v>33</v>
      </c>
      <c r="E2" s="21" t="s">
        <v>52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21" ht="60" x14ac:dyDescent="0.25">
      <c r="A3" s="17"/>
      <c r="B3" s="14" t="s">
        <v>31</v>
      </c>
      <c r="C3" s="14" t="s">
        <v>30</v>
      </c>
      <c r="D3" s="14" t="s">
        <v>29</v>
      </c>
      <c r="E3" s="14" t="s">
        <v>27</v>
      </c>
      <c r="F3" s="14" t="s">
        <v>28</v>
      </c>
      <c r="G3" s="14" t="s">
        <v>27</v>
      </c>
      <c r="H3" s="14" t="s">
        <v>26</v>
      </c>
      <c r="I3" s="14" t="s">
        <v>25</v>
      </c>
      <c r="J3" s="14" t="s">
        <v>24</v>
      </c>
      <c r="K3" s="14" t="s">
        <v>23</v>
      </c>
      <c r="L3" s="14" t="s">
        <v>22</v>
      </c>
      <c r="M3" s="20" t="s">
        <v>21</v>
      </c>
      <c r="N3" s="14" t="s">
        <v>20</v>
      </c>
      <c r="O3" s="14" t="s">
        <v>51</v>
      </c>
      <c r="P3" s="14" t="s">
        <v>18</v>
      </c>
      <c r="Q3" s="14" t="s">
        <v>17</v>
      </c>
      <c r="R3" s="14" t="s">
        <v>16</v>
      </c>
      <c r="S3" s="19" t="s">
        <v>48</v>
      </c>
      <c r="T3" s="14" t="s">
        <v>14</v>
      </c>
      <c r="U3" s="18" t="s">
        <v>13</v>
      </c>
    </row>
    <row r="4" spans="1:21" ht="25.5" x14ac:dyDescent="0.2">
      <c r="A4" s="17" t="s">
        <v>12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4"/>
    </row>
    <row r="5" spans="1:21" x14ac:dyDescent="0.2">
      <c r="A5" s="8" t="s">
        <v>11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4"/>
    </row>
    <row r="6" spans="1:21" x14ac:dyDescent="0.2">
      <c r="A6" s="4" t="s">
        <v>10</v>
      </c>
      <c r="B6" s="4">
        <v>98864</v>
      </c>
      <c r="C6" s="4">
        <v>270610</v>
      </c>
      <c r="D6" s="4"/>
      <c r="E6" s="4"/>
      <c r="F6" s="4">
        <v>8000</v>
      </c>
      <c r="G6" s="4"/>
      <c r="H6" s="4"/>
      <c r="I6" s="4"/>
      <c r="J6" s="4">
        <v>47292</v>
      </c>
      <c r="K6" s="4"/>
      <c r="L6" s="4"/>
      <c r="M6" s="4">
        <f>SUM(B6:L6)</f>
        <v>424766</v>
      </c>
      <c r="N6" s="4"/>
      <c r="O6" s="4">
        <v>1790</v>
      </c>
      <c r="P6" s="4">
        <v>47666</v>
      </c>
      <c r="Q6" s="4">
        <v>23691</v>
      </c>
      <c r="R6" s="15">
        <v>13902</v>
      </c>
      <c r="S6" s="4"/>
      <c r="T6" s="4">
        <v>172499</v>
      </c>
      <c r="U6" s="4">
        <f>SUM(M6:T6)</f>
        <v>684314</v>
      </c>
    </row>
    <row r="7" spans="1:21" x14ac:dyDescent="0.2">
      <c r="A7" s="4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>
        <f>SUM(B7:L7)</f>
        <v>0</v>
      </c>
      <c r="N7" s="4"/>
      <c r="O7" s="4"/>
      <c r="P7" s="4">
        <v>3360</v>
      </c>
      <c r="Q7" s="4"/>
      <c r="R7" s="4"/>
      <c r="S7" s="4"/>
      <c r="T7" s="4"/>
      <c r="U7" s="4">
        <f>SUM(M7:T7)</f>
        <v>3360</v>
      </c>
    </row>
    <row r="8" spans="1:21" x14ac:dyDescent="0.2">
      <c r="M8" s="4">
        <f>SUM(B8:J8)</f>
        <v>0</v>
      </c>
      <c r="O8" s="16"/>
      <c r="P8" s="16" t="s">
        <v>8</v>
      </c>
      <c r="U8" s="4">
        <f>SUM(M8:T8)</f>
        <v>0</v>
      </c>
    </row>
    <row r="9" spans="1:21" x14ac:dyDescent="0.2">
      <c r="A9" s="13" t="s">
        <v>4</v>
      </c>
      <c r="B9" s="12">
        <f>SUM(B6:B8)</f>
        <v>98864</v>
      </c>
      <c r="C9" s="12">
        <f>SUM(C6:C8)</f>
        <v>270610</v>
      </c>
      <c r="D9" s="12">
        <f>SUM(D6:D8)</f>
        <v>0</v>
      </c>
      <c r="E9" s="12">
        <f>SUM(E6:E8)</f>
        <v>0</v>
      </c>
      <c r="F9" s="12">
        <f>SUM(F6:F8)</f>
        <v>8000</v>
      </c>
      <c r="G9" s="12">
        <f>SUM(G6:G8)</f>
        <v>0</v>
      </c>
      <c r="H9" s="12">
        <f>SUM(H6:H8)</f>
        <v>0</v>
      </c>
      <c r="I9" s="12">
        <f>SUM(I6:I8)</f>
        <v>0</v>
      </c>
      <c r="J9" s="12">
        <f>SUM(J6:J8)</f>
        <v>47292</v>
      </c>
      <c r="K9" s="12">
        <f>SUM(K6:K8)</f>
        <v>0</v>
      </c>
      <c r="L9" s="12">
        <f>SUM(L6:L8)</f>
        <v>0</v>
      </c>
      <c r="M9" s="12">
        <f>SUM(M6:M8)</f>
        <v>424766</v>
      </c>
      <c r="N9" s="12">
        <f>SUM(N6:N8)</f>
        <v>0</v>
      </c>
      <c r="O9" s="12">
        <f>SUM(O6:O8)</f>
        <v>1790</v>
      </c>
      <c r="P9" s="12">
        <f>SUM(P6:P8)</f>
        <v>51026</v>
      </c>
      <c r="Q9" s="12">
        <f>SUM(Q6:Q8)</f>
        <v>23691</v>
      </c>
      <c r="R9" s="12">
        <f>SUM(R6:R8)</f>
        <v>13902</v>
      </c>
      <c r="S9" s="12">
        <f>SUM(S6:S8)</f>
        <v>0</v>
      </c>
      <c r="T9" s="12">
        <f>SUM(T6:T8)</f>
        <v>172499</v>
      </c>
      <c r="U9" s="12">
        <f>SUM(U6:U8)</f>
        <v>687674</v>
      </c>
    </row>
    <row r="11" spans="1:21" x14ac:dyDescent="0.2">
      <c r="A11" s="8" t="s">
        <v>7</v>
      </c>
    </row>
    <row r="12" spans="1:21" x14ac:dyDescent="0.2">
      <c r="A12" s="4" t="s">
        <v>6</v>
      </c>
      <c r="B12" s="4">
        <f>[5]июль!B12+[5]август!B12+[5]сентябрь!B12</f>
        <v>0</v>
      </c>
      <c r="C12" s="4">
        <f>[5]июль!C12+[5]август!C12+[5]сентябрь!C12</f>
        <v>125768</v>
      </c>
      <c r="D12" s="4">
        <f>[5]июль!D12+[5]август!D12+[5]сентябрь!D12</f>
        <v>46240</v>
      </c>
      <c r="E12" s="4">
        <f>[5]июль!E12+[5]август!E12+[5]сентябрь!E12</f>
        <v>0</v>
      </c>
      <c r="F12" s="15">
        <f>[5]июль!F12+[5]август!F12+[5]сентябрь!F12</f>
        <v>0</v>
      </c>
      <c r="G12" s="4">
        <f>[5]июль!G12+[5]август!G12+[5]сентябрь!G12</f>
        <v>0</v>
      </c>
      <c r="H12" s="4">
        <f>[5]июль!H12+[5]август!H12+[5]сентябрь!H12</f>
        <v>0</v>
      </c>
      <c r="I12" s="4">
        <f>[5]июль!I12+[5]август!I12+[5]сентябрь!I12</f>
        <v>0</v>
      </c>
      <c r="J12" s="4">
        <f>[5]июль!J12+[5]август!J12+[5]сентябрь!J12</f>
        <v>100177</v>
      </c>
      <c r="K12" s="4">
        <f>[5]июль!K12+[5]август!K12+[5]сентябрь!K12</f>
        <v>3057</v>
      </c>
      <c r="L12" s="4">
        <f>[5]июль!L12+[5]август!L12+[5]сентябрь!L12</f>
        <v>0</v>
      </c>
      <c r="M12" s="4">
        <f>SUM(B12:L12)</f>
        <v>275242</v>
      </c>
      <c r="N12" s="4">
        <f>[5]июль!N12+[5]август!N12+[5]сентябрь!N12</f>
        <v>5160</v>
      </c>
      <c r="O12" s="4">
        <f>[5]июль!O12+[5]август!O12+[5]сентябрь!O12</f>
        <v>0</v>
      </c>
      <c r="P12" s="15">
        <f>[5]июль!P12+[5]август!P12+[5]сентябрь!P12</f>
        <v>8537</v>
      </c>
      <c r="Q12" s="4">
        <f>[5]июль!Q12+[5]август!Q12+[5]сентябрь!Q12</f>
        <v>22737</v>
      </c>
      <c r="R12" s="4">
        <v>3400</v>
      </c>
      <c r="S12" s="4"/>
      <c r="T12" s="4">
        <f>[5]июль!T12+[5]август!T12+[5]сентябрь!T12</f>
        <v>28582</v>
      </c>
      <c r="U12" s="4">
        <f>SUM(M12:T12)</f>
        <v>343658</v>
      </c>
    </row>
    <row r="13" spans="1:21" x14ac:dyDescent="0.2">
      <c r="A13" s="14" t="s">
        <v>5</v>
      </c>
      <c r="B13" s="4">
        <f>[5]июль!B13+[5]август!B13+[5]сентябрь!B13</f>
        <v>0</v>
      </c>
      <c r="C13" s="4">
        <f>[5]июль!C13+[5]август!C13+[5]сентябрь!C13</f>
        <v>0</v>
      </c>
      <c r="D13" s="4">
        <f>[5]июль!D13+[5]август!D13+[5]сентябрь!D13</f>
        <v>0</v>
      </c>
      <c r="E13" s="4">
        <f>[5]июль!E13+[5]август!E13+[5]сентябрь!E13</f>
        <v>0</v>
      </c>
      <c r="F13" s="4">
        <f>[5]июль!F13+[5]август!F13+[5]сентябрь!F13</f>
        <v>0</v>
      </c>
      <c r="G13" s="4">
        <f>[5]июль!G13+[5]август!G13+[5]сентябрь!G13</f>
        <v>0</v>
      </c>
      <c r="H13" s="4">
        <f>[5]июль!H13+[5]август!H13+[5]сентябрь!H13</f>
        <v>0</v>
      </c>
      <c r="I13" s="4">
        <f>[5]июль!I13+[5]август!I13+[5]сентябрь!I13</f>
        <v>0</v>
      </c>
      <c r="J13" s="4">
        <f>[5]июль!J13+[5]август!J13+[5]сентябрь!J13</f>
        <v>0</v>
      </c>
      <c r="K13" s="4">
        <f>[5]июль!K13+[5]август!K13+[5]сентябрь!K13</f>
        <v>0</v>
      </c>
      <c r="L13" s="4">
        <f>[5]июль!L13+[5]август!L13+[5]сентябрь!L13</f>
        <v>0</v>
      </c>
      <c r="M13" s="4">
        <f>SUM(B13:L13)</f>
        <v>0</v>
      </c>
      <c r="N13" s="4">
        <f>[5]июль!N13+[5]август!N13+[5]сентябрь!N13</f>
        <v>0</v>
      </c>
      <c r="O13" s="4">
        <f>[5]июль!O13+[5]август!O13+[5]сентябрь!O13</f>
        <v>0</v>
      </c>
      <c r="P13" s="4">
        <f>[5]июль!P13+[5]август!P13+[5]сентябрь!P13</f>
        <v>0</v>
      </c>
      <c r="Q13" s="4">
        <f>[5]июль!Q13+[5]август!Q13+[5]сентябрь!Q13</f>
        <v>0</v>
      </c>
      <c r="R13" s="4">
        <f>[5]июль!R13+[5]август!R13+[5]сентябрь!R13</f>
        <v>0</v>
      </c>
      <c r="S13" s="4">
        <f>[5]июль!S13+[5]август!S13+[5]сентябрь!S13</f>
        <v>0</v>
      </c>
      <c r="T13" s="4">
        <f>[5]июль!T13+[5]август!T13+[5]сентябрь!T13</f>
        <v>0</v>
      </c>
      <c r="U13" s="4">
        <f>SUM(M13:T13)</f>
        <v>0</v>
      </c>
    </row>
    <row r="14" spans="1:21" x14ac:dyDescent="0.2">
      <c r="A14" s="1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">
      <c r="A15" s="13" t="s">
        <v>4</v>
      </c>
      <c r="B15" s="12">
        <f>SUM(B12:B13)</f>
        <v>0</v>
      </c>
      <c r="C15" s="12">
        <f>SUM(C12:C13)</f>
        <v>125768</v>
      </c>
      <c r="D15" s="12">
        <f>SUM(D12:D13)</f>
        <v>46240</v>
      </c>
      <c r="E15" s="12">
        <f>SUM(E12:E13)</f>
        <v>0</v>
      </c>
      <c r="F15" s="12">
        <f>SUM(F12:F13)</f>
        <v>0</v>
      </c>
      <c r="G15" s="12">
        <f>SUM(G12:G13)</f>
        <v>0</v>
      </c>
      <c r="H15" s="12">
        <f>SUM(H12:H13)</f>
        <v>0</v>
      </c>
      <c r="I15" s="12">
        <f>SUM(I12:I13)</f>
        <v>0</v>
      </c>
      <c r="J15" s="12">
        <f>SUM(J12:J13)</f>
        <v>100177</v>
      </c>
      <c r="K15" s="12">
        <f>SUM(K12:K13)</f>
        <v>3057</v>
      </c>
      <c r="L15" s="12">
        <f>SUM(L12:L13)</f>
        <v>0</v>
      </c>
      <c r="M15" s="12">
        <f>SUM(M12:M13)</f>
        <v>275242</v>
      </c>
      <c r="N15" s="12">
        <f>SUM(N12:N13)</f>
        <v>5160</v>
      </c>
      <c r="O15" s="12">
        <f>SUM(O12:O13)</f>
        <v>0</v>
      </c>
      <c r="P15" s="12">
        <f>SUM(P12:P13)</f>
        <v>8537</v>
      </c>
      <c r="Q15" s="12">
        <f>SUM(Q12:Q13)</f>
        <v>22737</v>
      </c>
      <c r="R15" s="12">
        <f>SUM(R12:R13)</f>
        <v>3400</v>
      </c>
      <c r="S15" s="12">
        <f>SUM(S12:S13)</f>
        <v>0</v>
      </c>
      <c r="T15" s="12">
        <f>SUM(T12:T13)</f>
        <v>28582</v>
      </c>
      <c r="U15" s="12">
        <f>SUM(U12:U13)</f>
        <v>343658</v>
      </c>
    </row>
    <row r="16" spans="1:21" x14ac:dyDescent="0.2">
      <c r="A16" s="1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x14ac:dyDescent="0.2">
      <c r="A17" s="10" t="s">
        <v>3</v>
      </c>
      <c r="B17" s="9">
        <f>SUM(B9,-B15)</f>
        <v>98864</v>
      </c>
      <c r="C17" s="9">
        <f>SUM(C9,-C15)</f>
        <v>144842</v>
      </c>
      <c r="D17" s="9">
        <f>SUM(D9,-D15)</f>
        <v>-46240</v>
      </c>
      <c r="E17" s="9">
        <f>SUM(E9,-E15)</f>
        <v>0</v>
      </c>
      <c r="F17" s="9">
        <f>SUM(F9,-F15)</f>
        <v>8000</v>
      </c>
      <c r="G17" s="9">
        <f>SUM(G9,-G15)</f>
        <v>0</v>
      </c>
      <c r="H17" s="9">
        <f>SUM(H9,-H15)</f>
        <v>0</v>
      </c>
      <c r="I17" s="9">
        <f>SUM(I9,-I15)</f>
        <v>0</v>
      </c>
      <c r="J17" s="9">
        <f>SUM(J9,-J15)</f>
        <v>-52885</v>
      </c>
      <c r="K17" s="9">
        <f>SUM(K9,-K15)</f>
        <v>-3057</v>
      </c>
      <c r="L17" s="9">
        <f>SUM(L9,-L15)</f>
        <v>0</v>
      </c>
      <c r="M17" s="9">
        <f>SUM(M9,-M15)</f>
        <v>149524</v>
      </c>
      <c r="N17" s="9">
        <f>SUM(N9,-N15)</f>
        <v>-5160</v>
      </c>
      <c r="O17" s="9">
        <f>SUM(O9,-O15)</f>
        <v>1790</v>
      </c>
      <c r="P17" s="9">
        <f>SUM(P9,-P15)</f>
        <v>42489</v>
      </c>
      <c r="Q17" s="9">
        <f>SUM(Q9,-Q15)</f>
        <v>954</v>
      </c>
      <c r="R17" s="9">
        <f>SUM(R9,-R15)</f>
        <v>10502</v>
      </c>
      <c r="S17" s="9">
        <f>SUM(S9,-S15)</f>
        <v>0</v>
      </c>
      <c r="T17" s="9">
        <f>SUM(T9,-T15)</f>
        <v>143917</v>
      </c>
      <c r="U17" s="9">
        <f>SUM(U9,-U15)</f>
        <v>344016</v>
      </c>
    </row>
    <row r="18" spans="1:21" x14ac:dyDescent="0.2">
      <c r="A18" s="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x14ac:dyDescent="0.2">
      <c r="A19" s="7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1" spans="1:21" x14ac:dyDescent="0.2">
      <c r="A21" s="5" t="s">
        <v>2</v>
      </c>
      <c r="M21" s="4">
        <f>SUM(B21:L21)</f>
        <v>0</v>
      </c>
      <c r="U21" s="4">
        <f>SUM(M21:T21)</f>
        <v>0</v>
      </c>
    </row>
    <row r="24" spans="1:21" x14ac:dyDescent="0.2">
      <c r="A24" s="4" t="s">
        <v>1</v>
      </c>
      <c r="B24" s="4">
        <v>181073</v>
      </c>
      <c r="C24" s="4">
        <v>268431</v>
      </c>
      <c r="D24" s="4"/>
      <c r="E24" s="4"/>
      <c r="F24" s="4">
        <v>3302</v>
      </c>
      <c r="G24" s="4"/>
      <c r="H24" s="4"/>
      <c r="I24" s="4"/>
      <c r="J24" s="4">
        <v>55935</v>
      </c>
      <c r="K24" s="4"/>
      <c r="L24" s="4"/>
      <c r="M24" s="23">
        <f>SUM(B24:L24)</f>
        <v>508741</v>
      </c>
      <c r="N24" s="4"/>
      <c r="O24" s="4">
        <v>67389</v>
      </c>
      <c r="P24" s="4">
        <v>38330</v>
      </c>
      <c r="Q24" s="4">
        <v>19098</v>
      </c>
      <c r="R24" s="4">
        <v>11478</v>
      </c>
      <c r="S24" s="4"/>
      <c r="T24" s="4">
        <v>117520</v>
      </c>
      <c r="U24" s="4">
        <f>SUM(M24:T24)</f>
        <v>762556</v>
      </c>
    </row>
    <row r="33" spans="5:16" x14ac:dyDescent="0.2">
      <c r="E33" s="3" t="s">
        <v>50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</sheetData>
  <mergeCells count="3">
    <mergeCell ref="B1:S1"/>
    <mergeCell ref="E2:P2"/>
    <mergeCell ref="E33:P33"/>
  </mergeCells>
  <pageMargins left="0.19685039370078741" right="0.19685039370078741" top="0.19685039370078741" bottom="0.19685039370078741" header="0.51181102362204722" footer="0.51181102362204722"/>
  <pageSetup paperSize="9" scale="71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view="pageBreakPreview" zoomScale="80" zoomScaleNormal="100" zoomScaleSheetLayoutView="80" workbookViewId="0">
      <selection activeCell="B24" sqref="B24:U24"/>
    </sheetView>
  </sheetViews>
  <sheetFormatPr defaultColWidth="9" defaultRowHeight="12.75" x14ac:dyDescent="0.2"/>
  <cols>
    <col min="1" max="1" width="20.5703125" style="1" customWidth="1"/>
    <col min="2" max="3" width="9" style="1"/>
    <col min="4" max="4" width="9.5703125" style="1" customWidth="1"/>
    <col min="5" max="17" width="9" style="1"/>
    <col min="18" max="18" width="9.5703125" style="1" customWidth="1"/>
    <col min="19" max="19" width="10.140625" style="1" customWidth="1"/>
    <col min="20" max="16384" width="9" style="1"/>
  </cols>
  <sheetData>
    <row r="1" spans="1:21" ht="20.25" customHeight="1" x14ac:dyDescent="0.25">
      <c r="B1" s="22" t="s">
        <v>36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21" ht="20.25" x14ac:dyDescent="0.3">
      <c r="B2" s="1" t="s">
        <v>35</v>
      </c>
      <c r="C2" s="1" t="s">
        <v>34</v>
      </c>
      <c r="D2" s="1" t="s">
        <v>33</v>
      </c>
      <c r="E2" s="21" t="s">
        <v>49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21" ht="60" x14ac:dyDescent="0.25">
      <c r="A3" s="17"/>
      <c r="B3" s="14" t="s">
        <v>31</v>
      </c>
      <c r="C3" s="14" t="s">
        <v>30</v>
      </c>
      <c r="D3" s="14" t="s">
        <v>29</v>
      </c>
      <c r="E3" s="14" t="s">
        <v>27</v>
      </c>
      <c r="F3" s="14" t="s">
        <v>28</v>
      </c>
      <c r="G3" s="14" t="s">
        <v>27</v>
      </c>
      <c r="H3" s="14" t="s">
        <v>26</v>
      </c>
      <c r="I3" s="14" t="s">
        <v>25</v>
      </c>
      <c r="J3" s="14" t="s">
        <v>24</v>
      </c>
      <c r="K3" s="14" t="s">
        <v>23</v>
      </c>
      <c r="L3" s="14" t="s">
        <v>22</v>
      </c>
      <c r="M3" s="20" t="s">
        <v>21</v>
      </c>
      <c r="N3" s="14" t="s">
        <v>20</v>
      </c>
      <c r="O3" s="14" t="s">
        <v>19</v>
      </c>
      <c r="P3" s="14" t="s">
        <v>18</v>
      </c>
      <c r="Q3" s="14" t="s">
        <v>17</v>
      </c>
      <c r="R3" s="14" t="s">
        <v>16</v>
      </c>
      <c r="S3" s="19" t="s">
        <v>48</v>
      </c>
      <c r="T3" s="14" t="s">
        <v>14</v>
      </c>
      <c r="U3" s="18" t="s">
        <v>13</v>
      </c>
    </row>
    <row r="4" spans="1:21" ht="25.5" x14ac:dyDescent="0.2">
      <c r="A4" s="17" t="s">
        <v>12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4"/>
    </row>
    <row r="5" spans="1:21" x14ac:dyDescent="0.2">
      <c r="A5" s="8" t="s">
        <v>11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4"/>
    </row>
    <row r="6" spans="1:21" x14ac:dyDescent="0.2">
      <c r="A6" s="4" t="s">
        <v>10</v>
      </c>
      <c r="B6" s="4">
        <v>50594</v>
      </c>
      <c r="C6" s="4">
        <v>150702</v>
      </c>
      <c r="D6" s="4"/>
      <c r="E6" s="4">
        <v>28684</v>
      </c>
      <c r="F6" s="4">
        <v>100206</v>
      </c>
      <c r="G6" s="4">
        <v>68647</v>
      </c>
      <c r="H6" s="4">
        <v>259263</v>
      </c>
      <c r="I6" s="4"/>
      <c r="J6" s="4"/>
      <c r="K6" s="4"/>
      <c r="L6" s="4"/>
      <c r="M6" s="4">
        <f>SUM(B6:L6)</f>
        <v>658096</v>
      </c>
      <c r="N6" s="4"/>
      <c r="O6" s="4">
        <v>2247</v>
      </c>
      <c r="P6" s="4">
        <v>25265</v>
      </c>
      <c r="Q6" s="4">
        <v>22492</v>
      </c>
      <c r="R6" s="4">
        <v>12903</v>
      </c>
      <c r="S6" s="4">
        <v>19269</v>
      </c>
      <c r="T6" s="24">
        <v>136343</v>
      </c>
      <c r="U6" s="4">
        <f>SUM(M6:T6)</f>
        <v>876615</v>
      </c>
    </row>
    <row r="7" spans="1:21" x14ac:dyDescent="0.2">
      <c r="A7" s="4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>
        <f>SUM(B7:L7)</f>
        <v>0</v>
      </c>
      <c r="N7" s="4"/>
      <c r="O7" s="4"/>
      <c r="P7" s="4">
        <v>2040</v>
      </c>
      <c r="Q7" s="23" t="s">
        <v>47</v>
      </c>
      <c r="R7" s="4"/>
      <c r="S7" s="4"/>
      <c r="T7" s="4"/>
      <c r="U7" s="4">
        <f>SUM(M7:T7)</f>
        <v>2040</v>
      </c>
    </row>
    <row r="8" spans="1:21" x14ac:dyDescent="0.2">
      <c r="M8" s="4">
        <f>SUM(B8:J8)</f>
        <v>0</v>
      </c>
      <c r="O8" s="16"/>
      <c r="P8" s="16" t="s">
        <v>8</v>
      </c>
      <c r="U8" s="4">
        <f>SUM(M8:T8)</f>
        <v>0</v>
      </c>
    </row>
    <row r="9" spans="1:21" x14ac:dyDescent="0.2">
      <c r="A9" s="13" t="s">
        <v>4</v>
      </c>
      <c r="B9" s="12">
        <f>SUM(B6:B8)</f>
        <v>50594</v>
      </c>
      <c r="C9" s="12">
        <f>SUM(C6:C8)</f>
        <v>150702</v>
      </c>
      <c r="D9" s="12">
        <f>SUM(D6:D8)</f>
        <v>0</v>
      </c>
      <c r="E9" s="12">
        <f>SUM(E6:E8)</f>
        <v>28684</v>
      </c>
      <c r="F9" s="12">
        <f>SUM(F6:F8)</f>
        <v>100206</v>
      </c>
      <c r="G9" s="12">
        <f>SUM(G6:G8)</f>
        <v>68647</v>
      </c>
      <c r="H9" s="12">
        <f>SUM(H6:H8)</f>
        <v>259263</v>
      </c>
      <c r="I9" s="12">
        <f>SUM(I6:I8)</f>
        <v>0</v>
      </c>
      <c r="J9" s="12">
        <f>SUM(J6:J8)</f>
        <v>0</v>
      </c>
      <c r="K9" s="12">
        <f>SUM(K6:K8)</f>
        <v>0</v>
      </c>
      <c r="L9" s="12">
        <f>SUM(L6:L8)</f>
        <v>0</v>
      </c>
      <c r="M9" s="12">
        <f>SUM(M6:M8)</f>
        <v>658096</v>
      </c>
      <c r="N9" s="12">
        <f>SUM(N6:N8)</f>
        <v>0</v>
      </c>
      <c r="O9" s="12">
        <f>SUM(O6:O8)</f>
        <v>2247</v>
      </c>
      <c r="P9" s="12">
        <f>SUM(P6:P8)</f>
        <v>27305</v>
      </c>
      <c r="Q9" s="12">
        <f>SUM(Q6:Q8)</f>
        <v>22492</v>
      </c>
      <c r="R9" s="12">
        <f>SUM(R6:R8)</f>
        <v>12903</v>
      </c>
      <c r="S9" s="12">
        <f>SUM(S6:S8)</f>
        <v>19269</v>
      </c>
      <c r="T9" s="12">
        <f>SUM(T6:T8)</f>
        <v>136343</v>
      </c>
      <c r="U9" s="12">
        <f>SUM(U6:U8)</f>
        <v>878655</v>
      </c>
    </row>
    <row r="11" spans="1:21" x14ac:dyDescent="0.2">
      <c r="A11" s="8" t="s">
        <v>7</v>
      </c>
    </row>
    <row r="12" spans="1:21" x14ac:dyDescent="0.2">
      <c r="A12" s="4" t="s">
        <v>6</v>
      </c>
      <c r="B12" s="4">
        <f>[4]июль!B12+[4]август!B12+[4]сентябрь!B12</f>
        <v>0</v>
      </c>
      <c r="C12" s="4">
        <f>[4]июль!C12+[4]август!C12+[4]сентябрь!C12</f>
        <v>77444</v>
      </c>
      <c r="D12" s="4">
        <f>[4]июль!D12+[4]август!D12+[4]сентябрь!D12</f>
        <v>28340</v>
      </c>
      <c r="E12" s="15">
        <f>[4]июль!E12+[4]август!E12+[4]сентябрь!E12</f>
        <v>19839</v>
      </c>
      <c r="F12" s="4">
        <f>[4]июль!F12+[4]август!F12+[4]сентябрь!F12</f>
        <v>95109</v>
      </c>
      <c r="G12" s="4">
        <f>[4]июль!G12+[4]август!G12+[4]сентябрь!G12</f>
        <v>65269</v>
      </c>
      <c r="H12" s="4">
        <f>[4]июль!H12+[4]август!H12+[4]сентябрь!H12</f>
        <v>231161</v>
      </c>
      <c r="I12" s="4">
        <f>[4]июль!I12+[4]август!I12+[4]сентябрь!I12</f>
        <v>6492</v>
      </c>
      <c r="J12" s="4">
        <f>[4]июль!J12+[4]август!J12+[4]сентябрь!J12</f>
        <v>0</v>
      </c>
      <c r="K12" s="4">
        <f>[4]июль!K12+[4]август!K12+[4]сентябрь!K12</f>
        <v>0</v>
      </c>
      <c r="L12" s="4">
        <f>[4]июль!L12+[4]август!L12+[4]сентябрь!L12</f>
        <v>0</v>
      </c>
      <c r="M12" s="4">
        <f>SUM(B12:L12)</f>
        <v>523654</v>
      </c>
      <c r="N12" s="4">
        <f>[4]июль!N12+[4]август!N12+[4]сентябрь!N12</f>
        <v>5160</v>
      </c>
      <c r="O12" s="4">
        <f>[4]июль!O12+[4]август!O12+[4]сентябрь!O12</f>
        <v>21360</v>
      </c>
      <c r="P12" s="4">
        <f>[4]июль!P12+[4]август!P12+[4]сентябрь!P12</f>
        <v>3410</v>
      </c>
      <c r="Q12" s="4">
        <f>[4]июль!Q12+[4]август!Q12+[4]сентябрь!Q12</f>
        <v>23085</v>
      </c>
      <c r="R12" s="4">
        <f>[4]июль!R12+[4]август!R12+[4]сентябрь!R12</f>
        <v>7676</v>
      </c>
      <c r="S12" s="4">
        <f>[4]июль!S12+[4]август!S12+[4]сентябрь!S12</f>
        <v>10955</v>
      </c>
      <c r="T12" s="4">
        <f>[4]июль!T12+[4]август!T12+[4]сентябрь!T12</f>
        <v>0</v>
      </c>
      <c r="U12" s="4">
        <f>SUM(M12:T12)</f>
        <v>595300</v>
      </c>
    </row>
    <row r="13" spans="1:21" x14ac:dyDescent="0.2">
      <c r="A13" s="14" t="s">
        <v>5</v>
      </c>
      <c r="B13" s="4">
        <f>[4]июль!B13+[4]август!B13+[4]сентябрь!B13</f>
        <v>0</v>
      </c>
      <c r="C13" s="4">
        <f>[4]июль!C13+[4]август!C13+[4]сентябрь!C13</f>
        <v>0</v>
      </c>
      <c r="D13" s="4">
        <f>[4]июль!D13+[4]август!D13+[4]сентябрь!D13</f>
        <v>0</v>
      </c>
      <c r="E13" s="4">
        <f>[4]июль!E13+[4]август!E13+[4]сентябрь!E13</f>
        <v>0</v>
      </c>
      <c r="F13" s="4">
        <f>[4]июль!F13+[4]август!F13+[4]сентябрь!F13</f>
        <v>0</v>
      </c>
      <c r="G13" s="4">
        <f>[4]июль!G13+[4]август!G13+[4]сентябрь!G13</f>
        <v>0</v>
      </c>
      <c r="H13" s="4">
        <f>[4]июль!H13+[4]август!H13+[4]сентябрь!H13</f>
        <v>0</v>
      </c>
      <c r="I13" s="4">
        <f>[4]июль!I13+[4]август!I13+[4]сентябрь!I13</f>
        <v>0</v>
      </c>
      <c r="J13" s="4">
        <f>[4]июль!J13+[4]август!J13+[4]сентябрь!J13</f>
        <v>0</v>
      </c>
      <c r="K13" s="4">
        <f>[4]июль!K13+[4]август!K13+[4]сентябрь!K13</f>
        <v>0</v>
      </c>
      <c r="L13" s="4">
        <f>[4]июль!L13+[4]август!L13+[4]сентябрь!L13</f>
        <v>0</v>
      </c>
      <c r="M13" s="4">
        <f>SUM(B13:L13)</f>
        <v>0</v>
      </c>
      <c r="N13" s="4">
        <f>[4]июль!N13+[4]август!N13+[4]сентябрь!N13</f>
        <v>0</v>
      </c>
      <c r="O13" s="4">
        <f>[4]июль!O13+[4]август!O13+[4]сентябрь!O13</f>
        <v>0</v>
      </c>
      <c r="P13" s="4">
        <f>[4]июль!P13+[4]август!P13+[4]сентябрь!P13</f>
        <v>19530</v>
      </c>
      <c r="Q13" s="23"/>
      <c r="R13" s="4">
        <f>[4]июль!R13+[4]август!R13+[4]сентябрь!R13</f>
        <v>0</v>
      </c>
      <c r="S13" s="4">
        <f>[4]июль!S13+[4]август!S13+[4]сентябрь!S13</f>
        <v>0</v>
      </c>
      <c r="T13" s="4">
        <f>[4]июль!T13+[4]август!T13+[4]сентябрь!T13</f>
        <v>0</v>
      </c>
      <c r="U13" s="4">
        <f>SUM(M13:T13)</f>
        <v>19530</v>
      </c>
    </row>
    <row r="14" spans="1:21" x14ac:dyDescent="0.2">
      <c r="A14" s="1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23" t="s">
        <v>43</v>
      </c>
      <c r="Q14" s="4"/>
      <c r="R14" s="4"/>
      <c r="S14" s="4"/>
      <c r="T14" s="4"/>
      <c r="U14" s="4"/>
    </row>
    <row r="15" spans="1:21" x14ac:dyDescent="0.2">
      <c r="A15" s="13" t="s">
        <v>4</v>
      </c>
      <c r="B15" s="12">
        <f>SUM(B12:B13)</f>
        <v>0</v>
      </c>
      <c r="C15" s="12">
        <f>SUM(C12:C13)</f>
        <v>77444</v>
      </c>
      <c r="D15" s="12">
        <f>SUM(D12:D13)</f>
        <v>28340</v>
      </c>
      <c r="E15" s="12">
        <f>SUM(E12:E13)</f>
        <v>19839</v>
      </c>
      <c r="F15" s="12">
        <f>SUM(F12:F13)</f>
        <v>95109</v>
      </c>
      <c r="G15" s="12">
        <f>SUM(G12:G13)</f>
        <v>65269</v>
      </c>
      <c r="H15" s="12">
        <f>SUM(H12:H13)</f>
        <v>231161</v>
      </c>
      <c r="I15" s="12">
        <f>SUM(I12:I13)</f>
        <v>6492</v>
      </c>
      <c r="J15" s="12">
        <f>SUM(J12:J13)</f>
        <v>0</v>
      </c>
      <c r="K15" s="12">
        <f>SUM(K12:K13)</f>
        <v>0</v>
      </c>
      <c r="L15" s="12">
        <f>SUM(L12:L13)</f>
        <v>0</v>
      </c>
      <c r="M15" s="12">
        <f>SUM(M12:M13)</f>
        <v>523654</v>
      </c>
      <c r="N15" s="12">
        <f>SUM(N12:N13)</f>
        <v>5160</v>
      </c>
      <c r="O15" s="12">
        <f>SUM(O12:O13)</f>
        <v>21360</v>
      </c>
      <c r="P15" s="12">
        <f>SUM(P12:P13)</f>
        <v>22940</v>
      </c>
      <c r="Q15" s="12">
        <f>SUM(Q12:Q13)</f>
        <v>23085</v>
      </c>
      <c r="R15" s="12">
        <f>SUM(R12:R13)</f>
        <v>7676</v>
      </c>
      <c r="S15" s="12">
        <f>SUM(S12:S13)</f>
        <v>10955</v>
      </c>
      <c r="T15" s="12">
        <f>SUM(T12:T13)</f>
        <v>0</v>
      </c>
      <c r="U15" s="12">
        <f>SUM(U12:U13)</f>
        <v>614830</v>
      </c>
    </row>
    <row r="16" spans="1:21" x14ac:dyDescent="0.2">
      <c r="A16" s="1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x14ac:dyDescent="0.2">
      <c r="A17" s="10" t="s">
        <v>3</v>
      </c>
      <c r="B17" s="9">
        <f>SUM(B9,-B15)</f>
        <v>50594</v>
      </c>
      <c r="C17" s="9">
        <f>SUM(C9,-C15)</f>
        <v>73258</v>
      </c>
      <c r="D17" s="9">
        <f>SUM(D9,-D15)</f>
        <v>-28340</v>
      </c>
      <c r="E17" s="9">
        <f>SUM(E9,-E15)</f>
        <v>8845</v>
      </c>
      <c r="F17" s="9">
        <f>SUM(F9,-F15)</f>
        <v>5097</v>
      </c>
      <c r="G17" s="9">
        <f>SUM(G9,-G15)</f>
        <v>3378</v>
      </c>
      <c r="H17" s="9">
        <f>SUM(H9,-H15)</f>
        <v>28102</v>
      </c>
      <c r="I17" s="9">
        <f>SUM(I9,-I15)</f>
        <v>-6492</v>
      </c>
      <c r="J17" s="9">
        <f>SUM(J9,-J15)</f>
        <v>0</v>
      </c>
      <c r="K17" s="9">
        <f>SUM(K9,-K15)</f>
        <v>0</v>
      </c>
      <c r="L17" s="9">
        <f>SUM(L9,-L15)</f>
        <v>0</v>
      </c>
      <c r="M17" s="9">
        <f>SUM(M9,-M15)</f>
        <v>134442</v>
      </c>
      <c r="N17" s="9">
        <f>SUM(N9,-N15)</f>
        <v>-5160</v>
      </c>
      <c r="O17" s="9">
        <f>SUM(O9,-O15)</f>
        <v>-19113</v>
      </c>
      <c r="P17" s="9">
        <f>SUM(P9,-P15)</f>
        <v>4365</v>
      </c>
      <c r="Q17" s="9">
        <f>SUM(Q9,-Q15)</f>
        <v>-593</v>
      </c>
      <c r="R17" s="9">
        <f>SUM(R9,-R15)</f>
        <v>5227</v>
      </c>
      <c r="S17" s="9">
        <f>SUM(S9,-S15)</f>
        <v>8314</v>
      </c>
      <c r="T17" s="9">
        <f>SUM(T9,-T15)</f>
        <v>136343</v>
      </c>
      <c r="U17" s="9">
        <f>SUM(U9,-U15)</f>
        <v>263825</v>
      </c>
    </row>
    <row r="18" spans="1:21" x14ac:dyDescent="0.2">
      <c r="A18" s="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x14ac:dyDescent="0.2">
      <c r="A19" s="7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1" spans="1:21" x14ac:dyDescent="0.2">
      <c r="A21" s="5" t="s">
        <v>2</v>
      </c>
      <c r="M21" s="4">
        <f>SUM(B21:L21)</f>
        <v>0</v>
      </c>
      <c r="U21" s="4">
        <f>SUM(M21:T21)</f>
        <v>0</v>
      </c>
    </row>
    <row r="24" spans="1:21" x14ac:dyDescent="0.2">
      <c r="A24" s="4" t="s">
        <v>1</v>
      </c>
      <c r="B24" s="4">
        <v>120293</v>
      </c>
      <c r="C24" s="4">
        <v>177950</v>
      </c>
      <c r="D24" s="4"/>
      <c r="E24" s="4">
        <v>29694</v>
      </c>
      <c r="F24" s="4">
        <v>118067</v>
      </c>
      <c r="G24" s="4">
        <v>74324</v>
      </c>
      <c r="H24" s="15">
        <v>123011</v>
      </c>
      <c r="I24" s="4"/>
      <c r="J24" s="4"/>
      <c r="K24" s="4"/>
      <c r="L24" s="4"/>
      <c r="M24" s="24">
        <f>SUM($B24:$L24)</f>
        <v>643339</v>
      </c>
      <c r="N24" s="4"/>
      <c r="O24" s="4">
        <v>27691</v>
      </c>
      <c r="P24" s="4">
        <v>16888</v>
      </c>
      <c r="Q24" s="4">
        <v>23640</v>
      </c>
      <c r="R24" s="4">
        <v>14834</v>
      </c>
      <c r="S24" s="4">
        <v>35049</v>
      </c>
      <c r="T24" s="15">
        <v>105991</v>
      </c>
      <c r="U24" s="4">
        <f>SUM($M24:$T24)</f>
        <v>867432</v>
      </c>
    </row>
    <row r="35" spans="4:17" x14ac:dyDescent="0.2">
      <c r="D35" s="3" t="s">
        <v>46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</sheetData>
  <mergeCells count="3">
    <mergeCell ref="B1:S1"/>
    <mergeCell ref="E2:P2"/>
    <mergeCell ref="D35:Q35"/>
  </mergeCells>
  <pageMargins left="0.19685039370078741" right="0.19685039370078741" top="0.19685039370078741" bottom="0.19685039370078741" header="0.51181102362204722" footer="0.51181102362204722"/>
  <pageSetup paperSize="9" scale="71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view="pageBreakPreview" zoomScale="90" zoomScaleNormal="100" zoomScaleSheetLayoutView="90" workbookViewId="0">
      <selection activeCell="B24" sqref="B24:U24"/>
    </sheetView>
  </sheetViews>
  <sheetFormatPr defaultColWidth="9" defaultRowHeight="12.75" x14ac:dyDescent="0.2"/>
  <cols>
    <col min="1" max="1" width="20.5703125" style="1" customWidth="1"/>
    <col min="2" max="3" width="9" style="1"/>
    <col min="4" max="4" width="9.42578125" style="1" customWidth="1"/>
    <col min="5" max="13" width="9" style="1"/>
    <col min="14" max="14" width="9.42578125" style="1" customWidth="1"/>
    <col min="15" max="17" width="9" style="1"/>
    <col min="18" max="18" width="9.42578125" style="1" customWidth="1"/>
    <col min="19" max="16384" width="9" style="1"/>
  </cols>
  <sheetData>
    <row r="1" spans="1:21" ht="20.25" customHeight="1" x14ac:dyDescent="0.25">
      <c r="B1" s="22" t="s">
        <v>36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21" ht="20.25" x14ac:dyDescent="0.3">
      <c r="B2" s="1" t="s">
        <v>35</v>
      </c>
      <c r="C2" s="1" t="s">
        <v>34</v>
      </c>
      <c r="D2" s="1" t="s">
        <v>33</v>
      </c>
      <c r="E2" s="21" t="s">
        <v>45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21" ht="60" x14ac:dyDescent="0.25">
      <c r="A3" s="17"/>
      <c r="B3" s="14" t="s">
        <v>31</v>
      </c>
      <c r="C3" s="14" t="s">
        <v>30</v>
      </c>
      <c r="D3" s="14" t="s">
        <v>29</v>
      </c>
      <c r="E3" s="14" t="s">
        <v>27</v>
      </c>
      <c r="F3" s="14" t="s">
        <v>28</v>
      </c>
      <c r="G3" s="14" t="s">
        <v>27</v>
      </c>
      <c r="H3" s="14" t="s">
        <v>26</v>
      </c>
      <c r="I3" s="14" t="s">
        <v>25</v>
      </c>
      <c r="J3" s="14" t="s">
        <v>24</v>
      </c>
      <c r="K3" s="14" t="s">
        <v>23</v>
      </c>
      <c r="L3" s="14" t="s">
        <v>22</v>
      </c>
      <c r="M3" s="20" t="s">
        <v>21</v>
      </c>
      <c r="N3" s="14" t="s">
        <v>20</v>
      </c>
      <c r="O3" s="14" t="s">
        <v>19</v>
      </c>
      <c r="P3" s="14" t="s">
        <v>18</v>
      </c>
      <c r="Q3" s="14" t="s">
        <v>17</v>
      </c>
      <c r="R3" s="14" t="s">
        <v>16</v>
      </c>
      <c r="S3" s="14" t="s">
        <v>44</v>
      </c>
      <c r="T3" s="14" t="s">
        <v>14</v>
      </c>
      <c r="U3" s="18" t="s">
        <v>13</v>
      </c>
    </row>
    <row r="4" spans="1:21" ht="25.5" x14ac:dyDescent="0.2">
      <c r="A4" s="17" t="s">
        <v>12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4"/>
    </row>
    <row r="5" spans="1:21" x14ac:dyDescent="0.2">
      <c r="A5" s="8" t="s">
        <v>11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4"/>
    </row>
    <row r="6" spans="1:21" x14ac:dyDescent="0.2">
      <c r="A6" s="4" t="s">
        <v>10</v>
      </c>
      <c r="B6" s="4">
        <v>29116</v>
      </c>
      <c r="C6" s="4">
        <v>131193</v>
      </c>
      <c r="D6" s="4"/>
      <c r="E6" s="4">
        <v>25076</v>
      </c>
      <c r="F6" s="4">
        <v>86237</v>
      </c>
      <c r="G6" s="4">
        <v>59155</v>
      </c>
      <c r="H6" s="4">
        <v>247287</v>
      </c>
      <c r="I6" s="4"/>
      <c r="J6" s="4"/>
      <c r="K6" s="4"/>
      <c r="L6" s="4">
        <v>51707</v>
      </c>
      <c r="M6" s="4">
        <f>SUM(B6:L6)</f>
        <v>629771</v>
      </c>
      <c r="N6" s="4"/>
      <c r="O6" s="4"/>
      <c r="P6" s="4">
        <v>57409</v>
      </c>
      <c r="Q6" s="4">
        <v>16783</v>
      </c>
      <c r="R6" s="4"/>
      <c r="S6" s="4"/>
      <c r="T6" s="4">
        <v>67386</v>
      </c>
      <c r="U6" s="4">
        <f>SUM(M6:T6)</f>
        <v>771349</v>
      </c>
    </row>
    <row r="7" spans="1:21" x14ac:dyDescent="0.2">
      <c r="A7" s="4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>
        <f>SUM(B7:L7)</f>
        <v>0</v>
      </c>
      <c r="N7" s="4"/>
      <c r="O7" s="4"/>
      <c r="P7" s="4">
        <v>2400</v>
      </c>
      <c r="Q7" s="4"/>
      <c r="R7" s="4"/>
      <c r="S7" s="4"/>
      <c r="T7" s="4"/>
      <c r="U7" s="4">
        <f>SUM(M7:T7)</f>
        <v>2400</v>
      </c>
    </row>
    <row r="8" spans="1:21" x14ac:dyDescent="0.2">
      <c r="M8" s="4">
        <f>SUM(B8:J8)</f>
        <v>0</v>
      </c>
      <c r="O8" s="16"/>
      <c r="P8" s="16" t="s">
        <v>8</v>
      </c>
      <c r="U8" s="4">
        <f>SUM(M8:T8)</f>
        <v>0</v>
      </c>
    </row>
    <row r="9" spans="1:21" x14ac:dyDescent="0.2">
      <c r="A9" s="13" t="s">
        <v>4</v>
      </c>
      <c r="B9" s="12">
        <f>SUM(B6:B8)</f>
        <v>29116</v>
      </c>
      <c r="C9" s="12">
        <f>SUM(C6:C8)</f>
        <v>131193</v>
      </c>
      <c r="D9" s="12">
        <f>SUM(D6:D8)</f>
        <v>0</v>
      </c>
      <c r="E9" s="12">
        <f>SUM(E6:E8)</f>
        <v>25076</v>
      </c>
      <c r="F9" s="12">
        <f>SUM(F6:F8)</f>
        <v>86237</v>
      </c>
      <c r="G9" s="12">
        <f>SUM(G6:G8)</f>
        <v>59155</v>
      </c>
      <c r="H9" s="12">
        <f>SUM(H6:H8)</f>
        <v>247287</v>
      </c>
      <c r="I9" s="12">
        <f>SUM(I6:I8)</f>
        <v>0</v>
      </c>
      <c r="J9" s="12">
        <f>SUM(J6:J8)</f>
        <v>0</v>
      </c>
      <c r="K9" s="12">
        <f>SUM(K6:K8)</f>
        <v>0</v>
      </c>
      <c r="L9" s="12">
        <f>SUM(L6:L8)</f>
        <v>51707</v>
      </c>
      <c r="M9" s="12">
        <f>SUM(M6:M8)</f>
        <v>629771</v>
      </c>
      <c r="N9" s="12">
        <f>SUM(N6:N8)</f>
        <v>0</v>
      </c>
      <c r="O9" s="12">
        <f>SUM(O6:O8)</f>
        <v>0</v>
      </c>
      <c r="P9" s="12">
        <f>SUM(P6:P8)</f>
        <v>59809</v>
      </c>
      <c r="Q9" s="12">
        <f>SUM(Q6:Q8)</f>
        <v>16783</v>
      </c>
      <c r="R9" s="12">
        <f>SUM(R6:R8)</f>
        <v>0</v>
      </c>
      <c r="S9" s="12">
        <f>SUM(S6:S8)</f>
        <v>0</v>
      </c>
      <c r="T9" s="12">
        <f>SUM(T6:T8)</f>
        <v>67386</v>
      </c>
      <c r="U9" s="12">
        <f>SUM(U6:U8)</f>
        <v>773749</v>
      </c>
    </row>
    <row r="11" spans="1:21" x14ac:dyDescent="0.2">
      <c r="A11" s="8" t="s">
        <v>7</v>
      </c>
    </row>
    <row r="12" spans="1:21" x14ac:dyDescent="0.2">
      <c r="A12" s="4" t="s">
        <v>6</v>
      </c>
      <c r="B12" s="4">
        <f>[3]июль!B12+[3]август!B12+[3]сентябрь!B12</f>
        <v>0</v>
      </c>
      <c r="C12" s="4">
        <f>[3]июль!C12+[3]август!C12+[3]сентябрь!C12</f>
        <v>81328</v>
      </c>
      <c r="D12" s="4">
        <f>[3]июль!D12+[3]август!D12+[3]сентябрь!D12</f>
        <v>29826</v>
      </c>
      <c r="E12" s="4">
        <f>[3]июль!E12+[3]август!E12+[3]сентябрь!E12</f>
        <v>20891</v>
      </c>
      <c r="F12" s="4">
        <f>[3]июль!F12+[3]август!F12+[3]сентябрь!F12</f>
        <v>93267</v>
      </c>
      <c r="G12" s="4">
        <f>[3]июль!G12+[3]август!G12+[3]сентябрь!G12</f>
        <v>64004</v>
      </c>
      <c r="H12" s="4">
        <f>[3]июль!H12+[3]август!H12+[3]сентябрь!H12</f>
        <v>247313</v>
      </c>
      <c r="I12" s="4">
        <f>[3]июль!I12+[3]август!I12+[3]сентябрь!I12</f>
        <v>9075</v>
      </c>
      <c r="J12" s="4">
        <f>[3]июль!J12+[3]август!J12+[3]сентябрь!J12</f>
        <v>0</v>
      </c>
      <c r="K12" s="4">
        <f>[3]июль!K12+[3]август!K12+[3]сентябрь!K12</f>
        <v>9510</v>
      </c>
      <c r="L12" s="4">
        <f>[3]июль!L12+[3]август!L12+[3]сентябрь!L12</f>
        <v>53842</v>
      </c>
      <c r="M12" s="4">
        <f>SUM(B12:L12)</f>
        <v>609056</v>
      </c>
      <c r="N12" s="4">
        <f>[3]июль!N12+[3]август!N12+[3]сентябрь!N12</f>
        <v>5160</v>
      </c>
      <c r="O12" s="4">
        <f>[3]июль!O12+[3]август!O12+[3]сентябрь!O12</f>
        <v>676078</v>
      </c>
      <c r="P12" s="4">
        <f>[3]июль!P12+[3]август!P12+[3]сентябрь!P12</f>
        <v>24212</v>
      </c>
      <c r="Q12" s="4">
        <f>[3]июль!Q12+[3]август!Q12+[3]сентябрь!Q12</f>
        <v>17034</v>
      </c>
      <c r="R12" s="4">
        <f>[3]июль!R12+[3]август!R12+[3]сентябрь!R12</f>
        <v>1800</v>
      </c>
      <c r="S12" s="4">
        <f>[3]июль!S12+[3]август!S12+[3]сентябрь!S12</f>
        <v>0</v>
      </c>
      <c r="T12" s="4">
        <f>[3]июль!T12+[3]август!T12+[3]сентябрь!T12</f>
        <v>0</v>
      </c>
      <c r="U12" s="4">
        <f>SUM(M12:T12)</f>
        <v>1333340</v>
      </c>
    </row>
    <row r="13" spans="1:21" x14ac:dyDescent="0.2">
      <c r="A13" s="14" t="s">
        <v>5</v>
      </c>
      <c r="B13" s="15">
        <f>[3]июль!B13+[3]август!B13+[3]сентябрь!B13</f>
        <v>19530</v>
      </c>
      <c r="C13" s="4">
        <f>[3]июль!C13+[3]август!C13+[3]сентябрь!C13</f>
        <v>0</v>
      </c>
      <c r="D13" s="4">
        <f>[3]июль!D13+[3]август!D13+[3]сентябрь!D13</f>
        <v>0</v>
      </c>
      <c r="E13" s="4">
        <f>[3]июль!E13+[3]август!E13+[3]сентябрь!E13</f>
        <v>0</v>
      </c>
      <c r="F13" s="4">
        <f>[3]июль!F13+[3]август!F13+[3]сентябрь!F13</f>
        <v>0</v>
      </c>
      <c r="G13" s="4">
        <f>[3]июль!G13+[3]август!G13+[3]сентябрь!G13</f>
        <v>0</v>
      </c>
      <c r="H13" s="4">
        <f>[3]июль!H13+[3]август!H13+[3]сентябрь!H13</f>
        <v>0</v>
      </c>
      <c r="I13" s="4">
        <f>[3]июль!I13+[3]август!I13+[3]сентябрь!I13</f>
        <v>0</v>
      </c>
      <c r="J13" s="4">
        <f>[3]июль!J13+[3]август!J13+[3]сентябрь!J13</f>
        <v>0</v>
      </c>
      <c r="K13" s="4">
        <f>[3]июль!K13+[3]август!K13+[3]сентябрь!K13</f>
        <v>0</v>
      </c>
      <c r="L13" s="4">
        <f>[3]июль!L13+[3]август!L13+[3]сентябрь!L13</f>
        <v>0</v>
      </c>
      <c r="M13" s="15">
        <f>SUM(B13:L13)</f>
        <v>19530</v>
      </c>
      <c r="N13" s="4">
        <f>[3]июль!N13+[3]август!N13+[3]сентябрь!N13</f>
        <v>0</v>
      </c>
      <c r="O13" s="4">
        <f>[3]июль!O13+[3]август!O13+[3]сентябрь!O13</f>
        <v>0</v>
      </c>
      <c r="P13" s="4">
        <f>[3]июль!P13+[3]август!P13+[3]сентябрь!P13</f>
        <v>0</v>
      </c>
      <c r="Q13" s="4">
        <f>[3]июль!Q13+[3]август!Q13+[3]сентябрь!Q13</f>
        <v>0</v>
      </c>
      <c r="R13" s="4">
        <f>[3]июль!R13+[3]август!R13+[3]сентябрь!R13</f>
        <v>0</v>
      </c>
      <c r="S13" s="4">
        <f>[3]июль!S13+[3]август!S13+[3]сентябрь!S13</f>
        <v>0</v>
      </c>
      <c r="T13" s="4">
        <f>[3]июль!T13+[3]август!T13+[3]сентябрь!T13</f>
        <v>0</v>
      </c>
      <c r="U13" s="4">
        <f>SUM(M13:T13)</f>
        <v>19530</v>
      </c>
    </row>
    <row r="14" spans="1:21" x14ac:dyDescent="0.2">
      <c r="A14" s="14"/>
      <c r="B14" s="23" t="s">
        <v>43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">
      <c r="A15" s="13" t="s">
        <v>4</v>
      </c>
      <c r="B15" s="12">
        <f>SUM(B12:B13)</f>
        <v>19530</v>
      </c>
      <c r="C15" s="12">
        <f>SUM(C12:C13)</f>
        <v>81328</v>
      </c>
      <c r="D15" s="12">
        <f>SUM(D12:D13)</f>
        <v>29826</v>
      </c>
      <c r="E15" s="12">
        <f>SUM(E12:E13)</f>
        <v>20891</v>
      </c>
      <c r="F15" s="12">
        <f>SUM(F12:F13)</f>
        <v>93267</v>
      </c>
      <c r="G15" s="12">
        <f>SUM(G12:G13)</f>
        <v>64004</v>
      </c>
      <c r="H15" s="12">
        <f>SUM(H12:H13)</f>
        <v>247313</v>
      </c>
      <c r="I15" s="12">
        <f>SUM(I12:I13)</f>
        <v>9075</v>
      </c>
      <c r="J15" s="12">
        <f>SUM(J12:J13)</f>
        <v>0</v>
      </c>
      <c r="K15" s="12">
        <f>SUM(K12:K13)</f>
        <v>9510</v>
      </c>
      <c r="L15" s="12">
        <f>SUM(L12:L13)</f>
        <v>53842</v>
      </c>
      <c r="M15" s="12">
        <f>SUM(M12:M13)</f>
        <v>628586</v>
      </c>
      <c r="N15" s="12">
        <f>SUM(N12:N13)</f>
        <v>5160</v>
      </c>
      <c r="O15" s="12">
        <f>SUM(O12:O13)</f>
        <v>676078</v>
      </c>
      <c r="P15" s="12">
        <f>SUM(P12:P13)</f>
        <v>24212</v>
      </c>
      <c r="Q15" s="12">
        <f>SUM(Q12:Q13)</f>
        <v>17034</v>
      </c>
      <c r="R15" s="12">
        <f>SUM(R12:R13)</f>
        <v>1800</v>
      </c>
      <c r="S15" s="12">
        <f>SUM(S12:S13)</f>
        <v>0</v>
      </c>
      <c r="T15" s="12">
        <f>SUM(T12:T13)</f>
        <v>0</v>
      </c>
      <c r="U15" s="12">
        <f>SUM(U12:U13)</f>
        <v>1352870</v>
      </c>
    </row>
    <row r="16" spans="1:21" x14ac:dyDescent="0.2">
      <c r="A16" s="1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x14ac:dyDescent="0.2">
      <c r="A17" s="10" t="s">
        <v>3</v>
      </c>
      <c r="B17" s="9">
        <f>SUM(B9,-B15)</f>
        <v>9586</v>
      </c>
      <c r="C17" s="9">
        <f>SUM(C9,-C15)</f>
        <v>49865</v>
      </c>
      <c r="D17" s="9">
        <f>SUM(D9,-D15)</f>
        <v>-29826</v>
      </c>
      <c r="E17" s="9">
        <f>SUM(E9,-E15)</f>
        <v>4185</v>
      </c>
      <c r="F17" s="9">
        <f>SUM(F9,-F15)</f>
        <v>-7030</v>
      </c>
      <c r="G17" s="9">
        <f>SUM(G9,-G15)</f>
        <v>-4849</v>
      </c>
      <c r="H17" s="9">
        <f>SUM(H9,-H15)</f>
        <v>-26</v>
      </c>
      <c r="I17" s="9">
        <f>SUM(I9,-I15)</f>
        <v>-9075</v>
      </c>
      <c r="J17" s="9">
        <f>SUM(J9,-J15)</f>
        <v>0</v>
      </c>
      <c r="K17" s="9">
        <f>SUM(K9,-K15)</f>
        <v>-9510</v>
      </c>
      <c r="L17" s="9">
        <f>SUM(L9,-L15)</f>
        <v>-2135</v>
      </c>
      <c r="M17" s="9">
        <f>SUM(M9,-M15)</f>
        <v>1185</v>
      </c>
      <c r="N17" s="9">
        <f>SUM(N9,-N15)</f>
        <v>-5160</v>
      </c>
      <c r="O17" s="9">
        <f>SUM(O9,-O15)</f>
        <v>-676078</v>
      </c>
      <c r="P17" s="9">
        <f>SUM(P9,-P15)</f>
        <v>35597</v>
      </c>
      <c r="Q17" s="9">
        <f>SUM(Q9,-Q15)</f>
        <v>-251</v>
      </c>
      <c r="R17" s="9">
        <f>SUM(R9,-R15)</f>
        <v>-1800</v>
      </c>
      <c r="S17" s="9">
        <f>SUM(S9,-S15)</f>
        <v>0</v>
      </c>
      <c r="T17" s="9">
        <f>SUM(T9,-T15)</f>
        <v>67386</v>
      </c>
      <c r="U17" s="9"/>
    </row>
    <row r="18" spans="1:21" x14ac:dyDescent="0.2">
      <c r="A18" s="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x14ac:dyDescent="0.2">
      <c r="A19" s="7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1" spans="1:21" x14ac:dyDescent="0.2">
      <c r="A21" s="5" t="s">
        <v>2</v>
      </c>
      <c r="M21" s="4">
        <f>SUM(B21:L21)</f>
        <v>0</v>
      </c>
      <c r="U21" s="4">
        <f>SUM(M21:T21)</f>
        <v>0</v>
      </c>
    </row>
    <row r="24" spans="1:21" x14ac:dyDescent="0.2">
      <c r="A24" s="4" t="s">
        <v>1</v>
      </c>
      <c r="B24" s="4">
        <v>77480</v>
      </c>
      <c r="C24" s="4">
        <v>80797</v>
      </c>
      <c r="D24" s="4"/>
      <c r="E24" s="4">
        <v>15530</v>
      </c>
      <c r="F24" s="4">
        <v>63448</v>
      </c>
      <c r="G24" s="4">
        <v>44821</v>
      </c>
      <c r="H24" s="4">
        <v>91804</v>
      </c>
      <c r="I24" s="4"/>
      <c r="J24" s="4"/>
      <c r="K24" s="4"/>
      <c r="L24" s="4">
        <v>44601</v>
      </c>
      <c r="M24" s="4">
        <f>SUM(B24:L24)</f>
        <v>418481</v>
      </c>
      <c r="N24" s="4"/>
      <c r="O24" s="4"/>
      <c r="P24" s="4">
        <v>43592</v>
      </c>
      <c r="Q24" s="4">
        <v>12140</v>
      </c>
      <c r="R24" s="4"/>
      <c r="S24" s="4"/>
      <c r="T24" s="4">
        <v>72864</v>
      </c>
      <c r="U24" s="4">
        <f>SUM(M24:T24)</f>
        <v>547077</v>
      </c>
    </row>
    <row r="34" spans="4:17" x14ac:dyDescent="0.2">
      <c r="D34" s="3" t="s">
        <v>42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</sheetData>
  <mergeCells count="3">
    <mergeCell ref="B1:S1"/>
    <mergeCell ref="E2:P2"/>
    <mergeCell ref="D34:Q34"/>
  </mergeCells>
  <pageMargins left="0.19685039370078741" right="0.19685039370078741" top="0.19685039370078741" bottom="0.19685039370078741" header="0.51181102362204722" footer="0.51181102362204722"/>
  <pageSetup paperSize="9" scale="72" firstPageNumber="0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view="pageBreakPreview" zoomScale="80" zoomScaleNormal="96" zoomScaleSheetLayoutView="80" workbookViewId="0">
      <selection activeCell="C29" sqref="C29"/>
    </sheetView>
  </sheetViews>
  <sheetFormatPr defaultColWidth="9" defaultRowHeight="12.75" x14ac:dyDescent="0.2"/>
  <cols>
    <col min="1" max="1" width="20.7109375" style="1" customWidth="1"/>
    <col min="2" max="3" width="9" style="1"/>
    <col min="4" max="4" width="9.7109375" style="1" customWidth="1"/>
    <col min="5" max="11" width="9" style="1"/>
    <col min="12" max="12" width="8.42578125" style="1" customWidth="1"/>
    <col min="13" max="18" width="9" style="1"/>
    <col min="19" max="19" width="9.5703125" style="1" customWidth="1"/>
    <col min="20" max="16384" width="9" style="1"/>
  </cols>
  <sheetData>
    <row r="1" spans="1:22" ht="20.25" customHeight="1" x14ac:dyDescent="0.25">
      <c r="A1" s="22" t="s">
        <v>41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2" ht="20.25" x14ac:dyDescent="0.3">
      <c r="B2" s="1" t="s">
        <v>35</v>
      </c>
      <c r="C2" s="1" t="s">
        <v>34</v>
      </c>
      <c r="D2" s="1" t="s">
        <v>33</v>
      </c>
      <c r="E2" s="21" t="s">
        <v>40</v>
      </c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22" ht="60" x14ac:dyDescent="0.25">
      <c r="A3" s="17"/>
      <c r="B3" s="14" t="s">
        <v>31</v>
      </c>
      <c r="C3" s="14" t="s">
        <v>30</v>
      </c>
      <c r="D3" s="14" t="s">
        <v>29</v>
      </c>
      <c r="E3" s="14" t="s">
        <v>27</v>
      </c>
      <c r="F3" s="14" t="s">
        <v>28</v>
      </c>
      <c r="G3" s="14" t="s">
        <v>27</v>
      </c>
      <c r="H3" s="14" t="s">
        <v>26</v>
      </c>
      <c r="I3" s="14" t="s">
        <v>25</v>
      </c>
      <c r="J3" s="14" t="s">
        <v>24</v>
      </c>
      <c r="K3" s="14" t="s">
        <v>23</v>
      </c>
      <c r="L3" s="14" t="s">
        <v>22</v>
      </c>
      <c r="M3" s="20" t="s">
        <v>21</v>
      </c>
      <c r="N3" s="14" t="s">
        <v>15</v>
      </c>
      <c r="O3" s="14" t="s">
        <v>20</v>
      </c>
      <c r="P3" s="14" t="s">
        <v>19</v>
      </c>
      <c r="Q3" s="14" t="s">
        <v>18</v>
      </c>
      <c r="R3" s="14" t="s">
        <v>17</v>
      </c>
      <c r="S3" s="14" t="s">
        <v>16</v>
      </c>
      <c r="T3" s="19" t="s">
        <v>39</v>
      </c>
      <c r="U3" s="14" t="s">
        <v>14</v>
      </c>
      <c r="V3" s="18" t="s">
        <v>13</v>
      </c>
    </row>
    <row r="4" spans="1:22" ht="25.5" x14ac:dyDescent="0.2">
      <c r="A4" s="17" t="s">
        <v>12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4"/>
    </row>
    <row r="5" spans="1:22" x14ac:dyDescent="0.2">
      <c r="A5" s="8" t="s">
        <v>11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4"/>
      <c r="N5" s="14"/>
      <c r="O5" s="14"/>
      <c r="P5" s="14"/>
      <c r="Q5" s="14"/>
      <c r="R5" s="14"/>
      <c r="S5" s="14"/>
      <c r="T5" s="14"/>
      <c r="U5" s="14"/>
      <c r="V5" s="4"/>
    </row>
    <row r="6" spans="1:22" x14ac:dyDescent="0.2">
      <c r="A6" s="4" t="s">
        <v>10</v>
      </c>
      <c r="B6" s="14">
        <v>16292</v>
      </c>
      <c r="C6" s="14">
        <v>169660</v>
      </c>
      <c r="D6" s="14"/>
      <c r="E6" s="14">
        <v>32116</v>
      </c>
      <c r="F6" s="14">
        <v>101170</v>
      </c>
      <c r="G6" s="14">
        <v>69963</v>
      </c>
      <c r="H6" s="14">
        <v>292967</v>
      </c>
      <c r="I6" s="4"/>
      <c r="J6" s="4"/>
      <c r="K6" s="4"/>
      <c r="L6" s="4"/>
      <c r="M6" s="4">
        <f>SUM(B6:L6)</f>
        <v>682168</v>
      </c>
      <c r="N6" s="14">
        <v>12834</v>
      </c>
      <c r="O6" s="14"/>
      <c r="P6" s="14"/>
      <c r="Q6" s="14">
        <v>132553</v>
      </c>
      <c r="R6" s="14">
        <v>45263</v>
      </c>
      <c r="S6" s="14">
        <v>9977</v>
      </c>
      <c r="T6" s="14">
        <v>12413</v>
      </c>
      <c r="U6" s="4"/>
      <c r="V6" s="4">
        <f>SUM(M6:U6)</f>
        <v>895208</v>
      </c>
    </row>
    <row r="7" spans="1:22" x14ac:dyDescent="0.2">
      <c r="A7" s="4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>
        <f>SUM(B7:L7)</f>
        <v>0</v>
      </c>
      <c r="N7" s="4"/>
      <c r="O7" s="4"/>
      <c r="P7" s="4"/>
      <c r="Q7" s="4">
        <v>4560</v>
      </c>
      <c r="R7" s="4"/>
      <c r="S7" s="4"/>
      <c r="T7" s="4"/>
      <c r="U7" s="4"/>
      <c r="V7" s="4">
        <f>SUM(M7:U7)</f>
        <v>4560</v>
      </c>
    </row>
    <row r="8" spans="1:22" x14ac:dyDescent="0.2">
      <c r="M8" s="4">
        <f>SUM(B8:J8)</f>
        <v>0</v>
      </c>
      <c r="P8" s="16"/>
      <c r="Q8" s="16" t="s">
        <v>8</v>
      </c>
      <c r="V8" s="4">
        <f>SUM(M8:U8)</f>
        <v>0</v>
      </c>
    </row>
    <row r="9" spans="1:22" x14ac:dyDescent="0.2">
      <c r="A9" s="13" t="s">
        <v>4</v>
      </c>
      <c r="B9" s="12">
        <f>SUM(B6:B8)</f>
        <v>16292</v>
      </c>
      <c r="C9" s="12">
        <f>SUM(C6:C8)</f>
        <v>169660</v>
      </c>
      <c r="D9" s="12">
        <f>SUM(D6:D8)</f>
        <v>0</v>
      </c>
      <c r="E9" s="12">
        <f>SUM(E6:E8)</f>
        <v>32116</v>
      </c>
      <c r="F9" s="12">
        <f>SUM(F6:F8)</f>
        <v>101170</v>
      </c>
      <c r="G9" s="12">
        <f>SUM(G6:G8)</f>
        <v>69963</v>
      </c>
      <c r="H9" s="12">
        <f>SUM(H6:H8)</f>
        <v>292967</v>
      </c>
      <c r="I9" s="12">
        <f>SUM(I6:I8)</f>
        <v>0</v>
      </c>
      <c r="J9" s="12">
        <f>SUM(J6:J8)</f>
        <v>0</v>
      </c>
      <c r="K9" s="12">
        <f>SUM(K6:K8)</f>
        <v>0</v>
      </c>
      <c r="L9" s="12">
        <f>SUM(L6:L8)</f>
        <v>0</v>
      </c>
      <c r="M9" s="12">
        <f>SUM(M6:M8)</f>
        <v>682168</v>
      </c>
      <c r="N9" s="12">
        <f>SUM(N6:N8)</f>
        <v>12834</v>
      </c>
      <c r="O9" s="12">
        <f>SUM(O6:O8)</f>
        <v>0</v>
      </c>
      <c r="P9" s="12">
        <f>SUM(P6:P8)</f>
        <v>0</v>
      </c>
      <c r="Q9" s="12">
        <f>SUM(Q6:Q8)</f>
        <v>137113</v>
      </c>
      <c r="R9" s="12">
        <f>SUM(R6:R8)</f>
        <v>45263</v>
      </c>
      <c r="S9" s="12">
        <f>SUM(S6:S8)</f>
        <v>9977</v>
      </c>
      <c r="T9" s="12">
        <f>SUM(T6:T8)</f>
        <v>12413</v>
      </c>
      <c r="U9" s="12">
        <f>SUM(U6:U8)</f>
        <v>0</v>
      </c>
      <c r="V9" s="12">
        <f>SUM(V6:V8)</f>
        <v>899768</v>
      </c>
    </row>
    <row r="11" spans="1:22" x14ac:dyDescent="0.2">
      <c r="A11" s="8" t="s">
        <v>7</v>
      </c>
    </row>
    <row r="12" spans="1:22" x14ac:dyDescent="0.2">
      <c r="A12" s="4" t="s">
        <v>6</v>
      </c>
      <c r="B12" s="4">
        <f>[2]июль!B12+[2]август!B12+[2]сентябрь!B12</f>
        <v>0</v>
      </c>
      <c r="C12" s="4">
        <f>[2]июль!C12+[2]август!C12+[2]сентябрь!C12</f>
        <v>105402</v>
      </c>
      <c r="D12" s="4">
        <f>[2]июль!D12+[2]август!D12+[2]сентябрь!D12</f>
        <v>38537</v>
      </c>
      <c r="E12" s="15">
        <f>[2]июль!E12+[2]август!E12+[2]сентябрь!E12</f>
        <v>26986</v>
      </c>
      <c r="F12" s="4">
        <f>[2]июль!F12+[2]август!F12+[2]сентябрь!F12</f>
        <v>114500</v>
      </c>
      <c r="G12" s="4">
        <f>[2]июль!G12+[2]август!G12+[2]сентябрь!G12</f>
        <v>78575</v>
      </c>
      <c r="H12" s="4">
        <f>[2]июль!H12+[2]август!H12+[2]сентябрь!H12</f>
        <v>278637</v>
      </c>
      <c r="I12" s="15">
        <f>[2]июль!I12+[2]август!I12+[2]сентябрь!I12</f>
        <v>11761</v>
      </c>
      <c r="J12" s="4">
        <f>[2]июль!J12+[2]август!J12+[2]сентябрь!J12</f>
        <v>0</v>
      </c>
      <c r="K12" s="4">
        <f>[2]июль!K12+[2]август!K12+[2]сентябрь!K12</f>
        <v>0</v>
      </c>
      <c r="L12" s="4">
        <f>[2]июль!L12+[2]август!L12+[2]сентябрь!L12</f>
        <v>0</v>
      </c>
      <c r="M12" s="4">
        <f>SUM(B12:L12)</f>
        <v>654398</v>
      </c>
      <c r="N12" s="4">
        <f>[2]июль!N12+[2]август!N12+[2]сентябрь!N12</f>
        <v>13178</v>
      </c>
      <c r="O12" s="4">
        <f>[2]июль!O12+[2]август!O12+[2]сентябрь!O12</f>
        <v>5160</v>
      </c>
      <c r="P12" s="15">
        <f>[2]июль!P12+[2]август!P12+[2]сентябрь!P12</f>
        <v>247431</v>
      </c>
      <c r="Q12" s="4">
        <f>[2]июль!Q12+[2]август!Q12+[2]сентябрь!Q12</f>
        <v>16385</v>
      </c>
      <c r="R12" s="4">
        <f>[2]июль!R12+[2]август!R12+[2]сентябрь!R12</f>
        <v>52128</v>
      </c>
      <c r="S12" s="4">
        <f>[2]июль!S12+[2]август!S12+[2]сентябрь!S12</f>
        <v>6091</v>
      </c>
      <c r="T12" s="4">
        <f>[2]июль!T12+[2]август!T12+[2]сентябрь!T12</f>
        <v>7437</v>
      </c>
      <c r="U12" s="4">
        <f>[2]июль!U12+[2]август!U12+[2]сентябрь!U12</f>
        <v>0</v>
      </c>
      <c r="V12" s="4">
        <f>SUM(M12:U12)</f>
        <v>1002208</v>
      </c>
    </row>
    <row r="13" spans="1:22" x14ac:dyDescent="0.2">
      <c r="A13" s="14" t="s">
        <v>5</v>
      </c>
      <c r="B13" s="4">
        <f>[2]июль!B13+[2]август!B13+[2]сентябрь!B13</f>
        <v>0</v>
      </c>
      <c r="C13" s="4">
        <f>[2]июль!C13+[2]август!C13+[2]сентябрь!C13</f>
        <v>0</v>
      </c>
      <c r="D13" s="4">
        <f>[2]июль!D13+[2]август!D13+[2]сентябрь!D13</f>
        <v>0</v>
      </c>
      <c r="E13" s="4">
        <f>[2]июль!E13+[2]август!E13+[2]сентябрь!E13</f>
        <v>0</v>
      </c>
      <c r="F13" s="4">
        <f>[2]июль!F13+[2]август!F13+[2]сентябрь!F13</f>
        <v>0</v>
      </c>
      <c r="G13" s="4">
        <f>[2]июль!G13+[2]август!G13+[2]сентябрь!G13</f>
        <v>0</v>
      </c>
      <c r="H13" s="4">
        <f>[2]июль!H13+[2]август!H13+[2]сентябрь!H13</f>
        <v>0</v>
      </c>
      <c r="I13" s="4">
        <f>[2]июль!I13+[2]август!I13+[2]сентябрь!I13</f>
        <v>0</v>
      </c>
      <c r="J13" s="4">
        <f>[2]июль!J13+[2]август!J13+[2]сентябрь!J13</f>
        <v>0</v>
      </c>
      <c r="K13" s="4">
        <f>[2]июль!K13+[2]август!K13+[2]сентябрь!K13</f>
        <v>0</v>
      </c>
      <c r="L13" s="4">
        <f>[2]июль!L13+[2]август!L13+[2]сентябрь!L13</f>
        <v>0</v>
      </c>
      <c r="M13" s="4">
        <f>SUM(B13:L13)</f>
        <v>0</v>
      </c>
      <c r="N13" s="4">
        <f>[2]июль!N13+[2]август!N13+[2]сентябрь!N13</f>
        <v>0</v>
      </c>
      <c r="O13" s="4">
        <f>[2]июль!O13+[2]август!O13+[2]сентябрь!O13</f>
        <v>0</v>
      </c>
      <c r="P13" s="4">
        <f>[2]июль!P13+[2]август!P13+[2]сентябрь!P13</f>
        <v>0</v>
      </c>
      <c r="Q13" s="4">
        <f>[2]июль!Q13+[2]август!Q13+[2]сентябрь!Q13</f>
        <v>0</v>
      </c>
      <c r="R13" s="4">
        <f>[2]июль!R13+[2]август!R13+[2]сентябрь!R13</f>
        <v>0</v>
      </c>
      <c r="S13" s="4">
        <f>[2]июль!S13+[2]август!S13+[2]сентябрь!S13</f>
        <v>0</v>
      </c>
      <c r="T13" s="4">
        <f>[2]июль!T13+[2]август!T13+[2]сентябрь!T13</f>
        <v>0</v>
      </c>
      <c r="U13" s="4">
        <f>[2]июль!U13+[2]август!U13+[2]сентябрь!U13</f>
        <v>0</v>
      </c>
      <c r="V13" s="4">
        <f>SUM(M13:U13)</f>
        <v>0</v>
      </c>
    </row>
    <row r="14" spans="1:22" x14ac:dyDescent="0.2">
      <c r="A14" s="14"/>
      <c r="B14" s="23" t="s">
        <v>38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x14ac:dyDescent="0.2">
      <c r="A15" s="13" t="s">
        <v>4</v>
      </c>
      <c r="B15" s="12">
        <f>SUM(B12:B13)</f>
        <v>0</v>
      </c>
      <c r="C15" s="12">
        <f>SUM(C12:C13)</f>
        <v>105402</v>
      </c>
      <c r="D15" s="12">
        <f>SUM(D12:D13)</f>
        <v>38537</v>
      </c>
      <c r="E15" s="12">
        <f>SUM(E12:E13)</f>
        <v>26986</v>
      </c>
      <c r="F15" s="12">
        <f>SUM(F12:F13)</f>
        <v>114500</v>
      </c>
      <c r="G15" s="12">
        <f>SUM(G12:G13)</f>
        <v>78575</v>
      </c>
      <c r="H15" s="12">
        <f>SUM(H12:H13)</f>
        <v>278637</v>
      </c>
      <c r="I15" s="12">
        <f>SUM(I12:I13)</f>
        <v>11761</v>
      </c>
      <c r="J15" s="12">
        <f>SUM(J12:J13)</f>
        <v>0</v>
      </c>
      <c r="K15" s="12">
        <f>SUM(K12:K13)</f>
        <v>0</v>
      </c>
      <c r="L15" s="12">
        <f>SUM(L12:L13)</f>
        <v>0</v>
      </c>
      <c r="M15" s="12">
        <f>SUM(M12:M13)</f>
        <v>654398</v>
      </c>
      <c r="N15" s="12">
        <f>SUM(N12:N13)</f>
        <v>13178</v>
      </c>
      <c r="O15" s="12">
        <f>SUM(O12:O13)</f>
        <v>5160</v>
      </c>
      <c r="P15" s="12">
        <f>SUM(P12:P13)</f>
        <v>247431</v>
      </c>
      <c r="Q15" s="12">
        <f>SUM(Q12:Q13)</f>
        <v>16385</v>
      </c>
      <c r="R15" s="12">
        <f>SUM(R12:R13)</f>
        <v>52128</v>
      </c>
      <c r="S15" s="12">
        <f>SUM(S12:S13)</f>
        <v>6091</v>
      </c>
      <c r="T15" s="12">
        <f>SUM(T12:T13)</f>
        <v>7437</v>
      </c>
      <c r="U15" s="12">
        <f>SUM(U12:U13)</f>
        <v>0</v>
      </c>
      <c r="V15" s="12">
        <f>SUM(V12:V13)</f>
        <v>1002208</v>
      </c>
    </row>
    <row r="16" spans="1:22" x14ac:dyDescent="0.2">
      <c r="A16" s="1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">
      <c r="A17" s="10" t="s">
        <v>3</v>
      </c>
      <c r="B17" s="9">
        <f>SUM(B9,-B15)</f>
        <v>16292</v>
      </c>
      <c r="C17" s="9">
        <f>SUM(C9,-C15)</f>
        <v>64258</v>
      </c>
      <c r="D17" s="9">
        <f>SUM(D9,-D15)</f>
        <v>-38537</v>
      </c>
      <c r="E17" s="9">
        <f>SUM(E9,-E15)</f>
        <v>5130</v>
      </c>
      <c r="F17" s="9">
        <f>SUM(F9,-F15)</f>
        <v>-13330</v>
      </c>
      <c r="G17" s="9">
        <f>SUM(G9,-G15)</f>
        <v>-8612</v>
      </c>
      <c r="H17" s="9">
        <f>SUM(H9,-H15)</f>
        <v>14330</v>
      </c>
      <c r="I17" s="9">
        <f>SUM(I9,-I15)</f>
        <v>-11761</v>
      </c>
      <c r="J17" s="9">
        <f>SUM(J9,-J15)</f>
        <v>0</v>
      </c>
      <c r="K17" s="9">
        <f>SUM(K9,-K15)</f>
        <v>0</v>
      </c>
      <c r="L17" s="9">
        <f>SUM(L9,-L15)</f>
        <v>0</v>
      </c>
      <c r="M17" s="9">
        <f>SUM(M9,-M15)</f>
        <v>27770</v>
      </c>
      <c r="N17" s="9">
        <f>SUM(N9,-N15)</f>
        <v>-344</v>
      </c>
      <c r="O17" s="9">
        <f>SUM(O9,-O15)</f>
        <v>-5160</v>
      </c>
      <c r="P17" s="9">
        <f>SUM(P9,-P15)</f>
        <v>-247431</v>
      </c>
      <c r="Q17" s="9">
        <f>SUM(Q9,-Q15)</f>
        <v>120728</v>
      </c>
      <c r="R17" s="9">
        <f>SUM(R9,-R15)</f>
        <v>-6865</v>
      </c>
      <c r="S17" s="9">
        <f>SUM(S9,-S15)</f>
        <v>3886</v>
      </c>
      <c r="T17" s="9">
        <f>SUM(T9,-T15)</f>
        <v>4976</v>
      </c>
      <c r="U17" s="9">
        <f>SUM(U9,-U15)</f>
        <v>0</v>
      </c>
      <c r="V17" s="9">
        <f>SUM(V9,-V15)</f>
        <v>-102440</v>
      </c>
    </row>
    <row r="18" spans="1:22" x14ac:dyDescent="0.2">
      <c r="A18" s="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x14ac:dyDescent="0.2">
      <c r="A19" s="7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1" spans="1:22" x14ac:dyDescent="0.2">
      <c r="A21" s="5" t="s">
        <v>2</v>
      </c>
      <c r="M21" s="4">
        <f>SUM(B21:L21)</f>
        <v>0</v>
      </c>
      <c r="V21" s="4">
        <f>SUM(M21:U21)</f>
        <v>0</v>
      </c>
    </row>
    <row r="24" spans="1:22" x14ac:dyDescent="0.2">
      <c r="A24" s="4" t="s">
        <v>1</v>
      </c>
      <c r="B24" s="4">
        <v>25165</v>
      </c>
      <c r="C24" s="4">
        <v>66658</v>
      </c>
      <c r="D24" s="4"/>
      <c r="E24" s="4">
        <v>13247</v>
      </c>
      <c r="F24" s="4">
        <v>65795</v>
      </c>
      <c r="G24" s="4">
        <v>42708</v>
      </c>
      <c r="H24" s="4">
        <v>93905</v>
      </c>
      <c r="I24" s="4"/>
      <c r="J24" s="4"/>
      <c r="K24" s="4"/>
      <c r="L24" s="4"/>
      <c r="M24" s="4">
        <f>SUM(B24:L24)</f>
        <v>307478</v>
      </c>
      <c r="N24" s="4">
        <v>9146</v>
      </c>
      <c r="O24" s="4"/>
      <c r="P24" s="4">
        <v>4984</v>
      </c>
      <c r="Q24" s="4">
        <v>79594</v>
      </c>
      <c r="R24" s="4">
        <v>22521</v>
      </c>
      <c r="S24" s="4">
        <v>6691</v>
      </c>
      <c r="T24" s="4">
        <v>10596</v>
      </c>
      <c r="U24" s="4"/>
      <c r="V24" s="4">
        <f>SUM(M24:U24)</f>
        <v>441010</v>
      </c>
    </row>
    <row r="33" spans="4:17" x14ac:dyDescent="0.2">
      <c r="D33" s="3" t="s">
        <v>37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</sheetData>
  <mergeCells count="3">
    <mergeCell ref="A1:T1"/>
    <mergeCell ref="E2:O2"/>
    <mergeCell ref="D33:Q33"/>
  </mergeCells>
  <pageMargins left="0.19685039370078741" right="0.19685039370078741" top="0.19685039370078741" bottom="0.19685039370078741" header="0.51181102362204722" footer="0.51181102362204722"/>
  <pageSetup paperSize="9" scale="68" firstPageNumber="0" fitToHeight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view="pageBreakPreview" zoomScale="80" zoomScaleNormal="100" zoomScaleSheetLayoutView="80" workbookViewId="0">
      <selection activeCell="J32" sqref="J32"/>
    </sheetView>
  </sheetViews>
  <sheetFormatPr defaultColWidth="9" defaultRowHeight="12.75" x14ac:dyDescent="0.2"/>
  <cols>
    <col min="1" max="1" width="20.85546875" style="1" customWidth="1"/>
    <col min="2" max="3" width="9" style="1"/>
    <col min="4" max="4" width="9.5703125" style="1" customWidth="1"/>
    <col min="5" max="17" width="9" style="1"/>
    <col min="18" max="18" width="9.42578125" style="1" customWidth="1"/>
    <col min="19" max="19" width="10" style="1" customWidth="1"/>
    <col min="20" max="16384" width="9" style="1"/>
  </cols>
  <sheetData>
    <row r="1" spans="1:21" ht="20.25" customHeight="1" x14ac:dyDescent="0.25">
      <c r="B1" s="22" t="s">
        <v>36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21" ht="20.25" x14ac:dyDescent="0.3">
      <c r="B2" s="1" t="s">
        <v>35</v>
      </c>
      <c r="C2" s="1" t="s">
        <v>34</v>
      </c>
      <c r="D2" s="1" t="s">
        <v>33</v>
      </c>
      <c r="E2" s="21" t="s">
        <v>32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21" ht="60" x14ac:dyDescent="0.25">
      <c r="A3" s="17"/>
      <c r="B3" s="14" t="s">
        <v>31</v>
      </c>
      <c r="C3" s="14" t="s">
        <v>30</v>
      </c>
      <c r="D3" s="14" t="s">
        <v>29</v>
      </c>
      <c r="E3" s="14" t="s">
        <v>27</v>
      </c>
      <c r="F3" s="14" t="s">
        <v>28</v>
      </c>
      <c r="G3" s="14" t="s">
        <v>27</v>
      </c>
      <c r="H3" s="14" t="s">
        <v>26</v>
      </c>
      <c r="I3" s="14" t="s">
        <v>25</v>
      </c>
      <c r="J3" s="14" t="s">
        <v>24</v>
      </c>
      <c r="K3" s="14" t="s">
        <v>23</v>
      </c>
      <c r="L3" s="14" t="s">
        <v>22</v>
      </c>
      <c r="M3" s="20" t="s">
        <v>21</v>
      </c>
      <c r="N3" s="14" t="s">
        <v>20</v>
      </c>
      <c r="O3" s="14" t="s">
        <v>19</v>
      </c>
      <c r="P3" s="14" t="s">
        <v>18</v>
      </c>
      <c r="Q3" s="14" t="s">
        <v>17</v>
      </c>
      <c r="R3" s="14" t="s">
        <v>16</v>
      </c>
      <c r="S3" s="19" t="s">
        <v>15</v>
      </c>
      <c r="T3" s="14" t="s">
        <v>14</v>
      </c>
      <c r="U3" s="18" t="s">
        <v>13</v>
      </c>
    </row>
    <row r="4" spans="1:21" ht="25.5" x14ac:dyDescent="0.2">
      <c r="A4" s="17" t="s">
        <v>12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4"/>
    </row>
    <row r="5" spans="1:21" x14ac:dyDescent="0.2">
      <c r="A5" s="8" t="s">
        <v>11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4"/>
    </row>
    <row r="6" spans="1:21" x14ac:dyDescent="0.2">
      <c r="A6" s="4" t="s">
        <v>10</v>
      </c>
      <c r="B6" s="4">
        <v>79617</v>
      </c>
      <c r="C6" s="4">
        <v>50441</v>
      </c>
      <c r="D6" s="4">
        <v>114477</v>
      </c>
      <c r="E6" s="4"/>
      <c r="F6" s="4">
        <v>5609</v>
      </c>
      <c r="G6" s="4"/>
      <c r="H6" s="4">
        <v>256815</v>
      </c>
      <c r="I6" s="4"/>
      <c r="J6" s="4"/>
      <c r="K6" s="4"/>
      <c r="L6" s="4"/>
      <c r="M6" s="4">
        <f>SUM(B6:L6)</f>
        <v>506959</v>
      </c>
      <c r="N6" s="4"/>
      <c r="O6" s="4"/>
      <c r="P6" s="4">
        <v>24784</v>
      </c>
      <c r="Q6" s="4">
        <v>28866</v>
      </c>
      <c r="R6" s="4">
        <v>1240</v>
      </c>
      <c r="S6" s="4">
        <v>8823</v>
      </c>
      <c r="T6" s="4">
        <v>58063</v>
      </c>
      <c r="U6" s="4">
        <f>SUM(M6:T6)</f>
        <v>628735</v>
      </c>
    </row>
    <row r="7" spans="1:21" x14ac:dyDescent="0.2">
      <c r="A7" s="4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>
        <f>SUM(B7:L7)</f>
        <v>0</v>
      </c>
      <c r="N7" s="4"/>
      <c r="O7" s="4"/>
      <c r="P7" s="4">
        <v>840</v>
      </c>
      <c r="Q7" s="4"/>
      <c r="R7" s="4"/>
      <c r="S7" s="4"/>
      <c r="T7" s="4"/>
      <c r="U7" s="4">
        <f>SUM(M7:T7)</f>
        <v>840</v>
      </c>
    </row>
    <row r="8" spans="1:21" x14ac:dyDescent="0.2">
      <c r="M8" s="4">
        <f>SUM(B8:J8)</f>
        <v>0</v>
      </c>
      <c r="O8" s="16"/>
      <c r="P8" s="16" t="s">
        <v>8</v>
      </c>
      <c r="U8" s="4">
        <f>SUM(M8:T8)</f>
        <v>0</v>
      </c>
    </row>
    <row r="9" spans="1:21" x14ac:dyDescent="0.2">
      <c r="A9" s="13" t="s">
        <v>4</v>
      </c>
      <c r="B9" s="12">
        <f>SUM(B6:B8)</f>
        <v>79617</v>
      </c>
      <c r="C9" s="12">
        <f>SUM(C6:C8)</f>
        <v>50441</v>
      </c>
      <c r="D9" s="12">
        <f>SUM(D6:D8)</f>
        <v>114477</v>
      </c>
      <c r="E9" s="12">
        <f>SUM(E6:E8)</f>
        <v>0</v>
      </c>
      <c r="F9" s="12">
        <f>SUM(F6:F8)</f>
        <v>5609</v>
      </c>
      <c r="G9" s="12">
        <f>SUM(G6:G8)</f>
        <v>0</v>
      </c>
      <c r="H9" s="12">
        <f>SUM(H6:H8)</f>
        <v>256815</v>
      </c>
      <c r="I9" s="12">
        <f>SUM(I6:I8)</f>
        <v>0</v>
      </c>
      <c r="J9" s="12">
        <f>SUM(J6:J8)</f>
        <v>0</v>
      </c>
      <c r="K9" s="12">
        <f>SUM(K6:K8)</f>
        <v>0</v>
      </c>
      <c r="L9" s="12">
        <f>SUM(L6:L8)</f>
        <v>0</v>
      </c>
      <c r="M9" s="12">
        <f>SUM(M6:M8)</f>
        <v>506959</v>
      </c>
      <c r="N9" s="12">
        <f>SUM(N6:N8)</f>
        <v>0</v>
      </c>
      <c r="O9" s="12">
        <f>SUM(O6:O8)</f>
        <v>0</v>
      </c>
      <c r="P9" s="12">
        <f>SUM(P6:P8)</f>
        <v>25624</v>
      </c>
      <c r="Q9" s="12">
        <f>SUM(Q6:Q8)</f>
        <v>28866</v>
      </c>
      <c r="R9" s="12">
        <f>SUM(R6:R8)</f>
        <v>1240</v>
      </c>
      <c r="S9" s="12">
        <f>SUM(S6:S8)</f>
        <v>8823</v>
      </c>
      <c r="T9" s="12">
        <f>SUM(T6:T8)</f>
        <v>58063</v>
      </c>
      <c r="U9" s="12">
        <f>SUM(U6:U8)</f>
        <v>629575</v>
      </c>
    </row>
    <row r="11" spans="1:21" x14ac:dyDescent="0.2">
      <c r="A11" s="8" t="s">
        <v>7</v>
      </c>
    </row>
    <row r="12" spans="1:21" x14ac:dyDescent="0.2">
      <c r="A12" s="4" t="s">
        <v>6</v>
      </c>
      <c r="B12" s="4">
        <f>[1]июль!B12+[1]август!B12+[1]сентябрь!B12</f>
        <v>0</v>
      </c>
      <c r="C12" s="4">
        <f>[1]июль!C12+[1]август!C12+[1]сентябрь!C12</f>
        <v>65821</v>
      </c>
      <c r="D12" s="4">
        <f>[1]июль!D12+[1]август!D12+[1]сентябрь!D12</f>
        <v>23964</v>
      </c>
      <c r="E12" s="4">
        <f>[1]июль!E12+[1]август!E12+[1]сентябрь!E12</f>
        <v>0</v>
      </c>
      <c r="F12" s="15">
        <f>[1]июль!F12+[1]август!F12+[1]сентябрь!F12</f>
        <v>0</v>
      </c>
      <c r="G12" s="4">
        <f>[1]июль!G12+[1]август!G12+[1]сентябрь!G12</f>
        <v>0</v>
      </c>
      <c r="H12" s="4">
        <f>[1]июль!H12+[1]август!H12+[1]сентябрь!H12</f>
        <v>261368</v>
      </c>
      <c r="I12" s="4">
        <f>[1]июль!I12+[1]август!I12+[1]сентябрь!I12</f>
        <v>3513</v>
      </c>
      <c r="J12" s="4">
        <f>[1]июль!J12+[1]август!J12+[1]сентябрь!J12</f>
        <v>0</v>
      </c>
      <c r="K12" s="4">
        <f>[1]июль!K12+[1]август!K12+[1]сентябрь!K12</f>
        <v>0</v>
      </c>
      <c r="L12" s="4">
        <f>[1]июль!L12+[1]август!L12+[1]сентябрь!L12</f>
        <v>0</v>
      </c>
      <c r="M12" s="4">
        <f>SUM(B12:L12)</f>
        <v>354666</v>
      </c>
      <c r="N12" s="4">
        <f>[1]июль!N12+[1]август!N12+[1]сентябрь!N12</f>
        <v>5160</v>
      </c>
      <c r="O12" s="4">
        <f>[1]июль!O12+[1]август!O12+[1]сентябрь!O12</f>
        <v>371719</v>
      </c>
      <c r="P12" s="4">
        <f>[1]июль!P12+[1]август!P12+[1]сентябрь!P12</f>
        <v>16100</v>
      </c>
      <c r="Q12" s="4">
        <f>[1]июль!Q12+[1]август!Q12+[1]сентябрь!Q12</f>
        <v>30000</v>
      </c>
      <c r="R12" s="4"/>
      <c r="S12" s="4">
        <f>SUM([1]июль!S12,[1]август!S12,[1]сентябрь!S12)</f>
        <v>8939</v>
      </c>
      <c r="T12" s="4">
        <f>[1]июль!T12+[1]август!T12+[1]сентябрь!T12</f>
        <v>0</v>
      </c>
      <c r="U12" s="4">
        <f>SUM(M12:T12)</f>
        <v>786584</v>
      </c>
    </row>
    <row r="13" spans="1:21" x14ac:dyDescent="0.2">
      <c r="A13" s="14" t="s">
        <v>5</v>
      </c>
      <c r="B13" s="4">
        <f>[1]июль!B13+[1]август!B13+[1]сентябрь!B13</f>
        <v>0</v>
      </c>
      <c r="C13" s="4">
        <f>[1]июль!C13+[1]август!C13+[1]сентябрь!C13</f>
        <v>0</v>
      </c>
      <c r="D13" s="4">
        <f>[1]июль!D13+[1]август!D13+[1]сентябрь!D13</f>
        <v>0</v>
      </c>
      <c r="E13" s="4">
        <f>[1]июль!E13+[1]август!E13+[1]сентябрь!E13</f>
        <v>0</v>
      </c>
      <c r="F13" s="4">
        <f>[1]июль!F13+[1]август!F13+[1]сентябрь!F13</f>
        <v>0</v>
      </c>
      <c r="G13" s="4">
        <f>[1]июль!G13+[1]август!G13+[1]сентябрь!G13</f>
        <v>0</v>
      </c>
      <c r="H13" s="4">
        <f>[1]июль!H13+[1]август!H13+[1]сентябрь!H13</f>
        <v>0</v>
      </c>
      <c r="I13" s="4">
        <f>[1]июль!I13+[1]август!I13+[1]сентябрь!I13</f>
        <v>0</v>
      </c>
      <c r="J13" s="4">
        <f>[1]июль!J13+[1]август!J13+[1]сентябрь!J13</f>
        <v>0</v>
      </c>
      <c r="K13" s="4">
        <f>[1]июль!K13+[1]август!K13+[1]сентябрь!K13</f>
        <v>0</v>
      </c>
      <c r="L13" s="4">
        <f>[1]июль!L13+[1]август!L13+[1]сентябрь!L13</f>
        <v>0</v>
      </c>
      <c r="M13" s="4">
        <f>SUM(B13:L13)</f>
        <v>0</v>
      </c>
      <c r="N13" s="4">
        <f>[1]июль!N13+[1]август!N13+[1]сентябрь!N13</f>
        <v>0</v>
      </c>
      <c r="O13" s="4">
        <f>[1]июль!O13+[1]август!O13+[1]сентябрь!O13</f>
        <v>0</v>
      </c>
      <c r="P13" s="4">
        <f>[1]июль!P13+[1]август!P13+[1]сентябрь!P13</f>
        <v>0</v>
      </c>
      <c r="Q13" s="4">
        <f>[1]июль!Q13+[1]август!Q13+[1]сентябрь!Q13</f>
        <v>0</v>
      </c>
      <c r="R13" s="4">
        <f>[1]июль!R13+[1]август!R13+[1]сентябрь!R13</f>
        <v>0</v>
      </c>
      <c r="S13" s="4">
        <f>[1]июль!S13+[1]август!S13+[1]сентябрь!S13</f>
        <v>0</v>
      </c>
      <c r="T13" s="4">
        <f>[1]июль!T13+[1]август!T13+[1]сентябрь!T13</f>
        <v>0</v>
      </c>
      <c r="U13" s="4">
        <f>SUM(M13:T13)</f>
        <v>0</v>
      </c>
    </row>
    <row r="14" spans="1:21" x14ac:dyDescent="0.2">
      <c r="A14" s="1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">
      <c r="A15" s="13" t="s">
        <v>4</v>
      </c>
      <c r="B15" s="12">
        <f>SUM(B12:B13)</f>
        <v>0</v>
      </c>
      <c r="C15" s="12">
        <f>SUM(C12:C13)</f>
        <v>65821</v>
      </c>
      <c r="D15" s="12">
        <f>SUM(D12:D13)</f>
        <v>23964</v>
      </c>
      <c r="E15" s="12">
        <f>SUM(E12:E13)</f>
        <v>0</v>
      </c>
      <c r="F15" s="12">
        <f>SUM(F12:F13)</f>
        <v>0</v>
      </c>
      <c r="G15" s="12">
        <f>SUM(G12:G13)</f>
        <v>0</v>
      </c>
      <c r="H15" s="12">
        <f>SUM(H12:H13)</f>
        <v>261368</v>
      </c>
      <c r="I15" s="12">
        <f>SUM(I12:I13)</f>
        <v>3513</v>
      </c>
      <c r="J15" s="12">
        <f>SUM(J12:J13)</f>
        <v>0</v>
      </c>
      <c r="K15" s="12">
        <f>SUM(K12:K13)</f>
        <v>0</v>
      </c>
      <c r="L15" s="12">
        <f>SUM(L12:L13)</f>
        <v>0</v>
      </c>
      <c r="M15" s="12">
        <f>SUM(M12:M13)</f>
        <v>354666</v>
      </c>
      <c r="N15" s="12">
        <f>SUM(N12:N13)</f>
        <v>5160</v>
      </c>
      <c r="O15" s="12">
        <f>SUM(O12:O13)</f>
        <v>371719</v>
      </c>
      <c r="P15" s="12">
        <f>SUM(P12:P13)</f>
        <v>16100</v>
      </c>
      <c r="Q15" s="12">
        <f>SUM(Q12:Q13)</f>
        <v>30000</v>
      </c>
      <c r="R15" s="12">
        <f>SUM(R12:R13)</f>
        <v>0</v>
      </c>
      <c r="S15" s="12">
        <f>SUM(S12:S13)</f>
        <v>8939</v>
      </c>
      <c r="T15" s="12">
        <f>SUM(T12:T13)</f>
        <v>0</v>
      </c>
      <c r="U15" s="12">
        <f>SUM(U12:U13)</f>
        <v>786584</v>
      </c>
    </row>
    <row r="16" spans="1:21" x14ac:dyDescent="0.2">
      <c r="A16" s="1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x14ac:dyDescent="0.2">
      <c r="A17" s="10" t="s">
        <v>3</v>
      </c>
      <c r="B17" s="9">
        <f>SUM(B9,-B15)</f>
        <v>79617</v>
      </c>
      <c r="C17" s="9">
        <f>SUM(C9,-C15)</f>
        <v>-15380</v>
      </c>
      <c r="D17" s="9">
        <f>SUM(D9,-D15)</f>
        <v>90513</v>
      </c>
      <c r="E17" s="9">
        <f>SUM(E9,-E15)</f>
        <v>0</v>
      </c>
      <c r="F17" s="9">
        <f>SUM(F9,-F15)</f>
        <v>5609</v>
      </c>
      <c r="G17" s="9">
        <f>SUM(G9,-G15)</f>
        <v>0</v>
      </c>
      <c r="H17" s="9">
        <f>SUM(H9,-H15)</f>
        <v>-4553</v>
      </c>
      <c r="I17" s="9">
        <f>SUM(I9,-I15)</f>
        <v>-3513</v>
      </c>
      <c r="J17" s="9">
        <f>SUM(J9,-J15)</f>
        <v>0</v>
      </c>
      <c r="K17" s="9">
        <f>SUM(K9,-K15)</f>
        <v>0</v>
      </c>
      <c r="L17" s="9">
        <f>SUM(L9,-L15)</f>
        <v>0</v>
      </c>
      <c r="M17" s="9">
        <f>SUM(M9,-M15)</f>
        <v>152293</v>
      </c>
      <c r="N17" s="9">
        <f>SUM(N9,-N15)</f>
        <v>-5160</v>
      </c>
      <c r="O17" s="9">
        <f>SUM(O9,-O15)</f>
        <v>-371719</v>
      </c>
      <c r="P17" s="9">
        <f>SUM(P9,-P15)</f>
        <v>9524</v>
      </c>
      <c r="Q17" s="9">
        <f>SUM(Q9,-Q15)</f>
        <v>-1134</v>
      </c>
      <c r="R17" s="9">
        <f>SUM(R9,-R15)</f>
        <v>1240</v>
      </c>
      <c r="S17" s="9">
        <f>SUM(S9,-S15)</f>
        <v>-116</v>
      </c>
      <c r="T17" s="9">
        <f>SUM(T9,-T15)</f>
        <v>58063</v>
      </c>
      <c r="U17" s="9">
        <f>SUM(U9,-U15)</f>
        <v>-157009</v>
      </c>
    </row>
    <row r="18" spans="1:21" x14ac:dyDescent="0.2">
      <c r="A18" s="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x14ac:dyDescent="0.2">
      <c r="A19" s="7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1" spans="1:21" x14ac:dyDescent="0.2">
      <c r="A21" s="5" t="s">
        <v>2</v>
      </c>
      <c r="M21" s="4">
        <f>SUM(B21:L21)</f>
        <v>0</v>
      </c>
      <c r="U21" s="4">
        <f>SUM(M21:T21)</f>
        <v>0</v>
      </c>
    </row>
    <row r="24" spans="1:21" x14ac:dyDescent="0.2">
      <c r="A24" s="4" t="s">
        <v>1</v>
      </c>
      <c r="B24" s="4">
        <v>110409</v>
      </c>
      <c r="C24" s="4">
        <v>74969</v>
      </c>
      <c r="D24" s="4">
        <v>131624</v>
      </c>
      <c r="E24" s="4"/>
      <c r="F24" s="4">
        <v>3719</v>
      </c>
      <c r="G24" s="4"/>
      <c r="H24" s="4">
        <v>224672</v>
      </c>
      <c r="I24" s="4"/>
      <c r="J24" s="4"/>
      <c r="K24" s="4"/>
      <c r="L24" s="4"/>
      <c r="M24" s="4">
        <f>+M28+SUM(B24+C24+D24+E24+F24+G24+H24+I24+J24+K24+L24)</f>
        <v>545393</v>
      </c>
      <c r="N24" s="4"/>
      <c r="O24" s="4">
        <v>3241</v>
      </c>
      <c r="P24" s="4">
        <v>25192</v>
      </c>
      <c r="Q24" s="4">
        <v>18333</v>
      </c>
      <c r="R24" s="4">
        <v>589</v>
      </c>
      <c r="S24" s="4">
        <v>10035</v>
      </c>
      <c r="T24" s="4">
        <v>75714</v>
      </c>
      <c r="U24" s="4">
        <f>T24+S24+R24+Q24+P24+O24+N24+M24</f>
        <v>678497</v>
      </c>
    </row>
    <row r="34" spans="5:16" x14ac:dyDescent="0.2">
      <c r="E34" s="3" t="s">
        <v>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</sheetData>
  <mergeCells count="3">
    <mergeCell ref="B1:S1"/>
    <mergeCell ref="E2:P2"/>
    <mergeCell ref="E34:P34"/>
  </mergeCells>
  <pageMargins left="0.19685039370078741" right="0.19685039370078741" top="0.19685039370078741" bottom="0.19685039370078741" header="0.51181102362204722" footer="0.51181102362204722"/>
  <pageSetup paperSize="9" scale="71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Ст-199-3</vt:lpstr>
      <vt:lpstr>С-47</vt:lpstr>
      <vt:lpstr>С-37-2</vt:lpstr>
      <vt:lpstr>З-68</vt:lpstr>
      <vt:lpstr>З-35</vt:lpstr>
      <vt:lpstr>Е-56-2</vt:lpstr>
      <vt:lpstr>'Е-56-2'!Область_печати</vt:lpstr>
      <vt:lpstr>'З-35'!Область_печати</vt:lpstr>
      <vt:lpstr>'З-68'!Область_печати</vt:lpstr>
      <vt:lpstr>'С-37-2'!Область_печати</vt:lpstr>
      <vt:lpstr>'С-47'!Область_печати</vt:lpstr>
      <vt:lpstr>'Ст-199-3'!Область_печати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ДНС</dc:creator>
  <cp:lastModifiedBy>ДНС</cp:lastModifiedBy>
  <dcterms:created xsi:type="dcterms:W3CDTF">2018-12-09T21:40:10Z</dcterms:created>
  <dcterms:modified xsi:type="dcterms:W3CDTF">2018-12-09T21:43:53Z</dcterms:modified>
</cp:coreProperties>
</file>